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to Escamilla\Documents\Requerimientos\427 Guía CTE\"/>
    </mc:Choice>
  </mc:AlternateContent>
  <bookViews>
    <workbookView xWindow="0" yWindow="0" windowWidth="20490" windowHeight="7320"/>
  </bookViews>
  <sheets>
    <sheet name="Portada" sheetId="5" r:id="rId1"/>
    <sheet name="Cuadro AutoEvaluación" sheetId="4" r:id="rId2"/>
    <sheet name="Calificaciones" sheetId="6" r:id="rId3"/>
    <sheet name="Habilidades" sheetId="7" r:id="rId4"/>
    <sheet name="Concentrado" sheetId="3" r:id="rId5"/>
  </sheets>
  <definedNames>
    <definedName name="_ftn1" localSheetId="2">Calificaciones!$C$26</definedName>
    <definedName name="_ftnref1" localSheetId="2">Calificaciones!$D$3</definedName>
    <definedName name="_xlnm.Print_Area" localSheetId="2">Calificaciones!$A$1:$H$48</definedName>
    <definedName name="_xlnm.Print_Area" localSheetId="4">Concentrado!$A$1:$G$52</definedName>
    <definedName name="_xlnm.Print_Area" localSheetId="1">'Cuadro AutoEvaluación'!$A$1:$E$72</definedName>
    <definedName name="_xlnm.Print_Area" localSheetId="3">Habilidades!$A$1:$I$55</definedName>
    <definedName name="_xlnm.Print_Area" localSheetId="0">Portada!$A$1:$J$52</definedName>
    <definedName name="Nivel_Habilidad">Habilidades!$A$22:$C$24</definedName>
    <definedName name="_xlnm.Print_Titles" localSheetId="2">Calificaciones!$1:$1</definedName>
    <definedName name="_xlnm.Print_Titles" localSheetId="4">Concentrado!$1:$1</definedName>
    <definedName name="_xlnm.Print_Titles" localSheetId="1">'Cuadro AutoEvaluación'!$1:$1</definedName>
    <definedName name="_xlnm.Print_Titles" localSheetId="3">Habilidades!$1:$1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4" l="1"/>
  <c r="I33" i="4"/>
  <c r="H33" i="4"/>
  <c r="G33" i="4"/>
  <c r="G32" i="3" l="1"/>
  <c r="F32" i="3"/>
  <c r="E32" i="3"/>
  <c r="D32" i="3"/>
  <c r="C32" i="3"/>
  <c r="B32" i="3"/>
  <c r="I21" i="7"/>
  <c r="H21" i="7"/>
  <c r="G21" i="7"/>
  <c r="F21" i="7"/>
  <c r="D30" i="3" s="1"/>
  <c r="E21" i="7"/>
  <c r="D21" i="7"/>
  <c r="B30" i="3"/>
  <c r="G30" i="3"/>
  <c r="F30" i="3"/>
  <c r="E30" i="3"/>
  <c r="C30" i="3"/>
  <c r="C7" i="3"/>
  <c r="F5" i="3"/>
  <c r="E5" i="3"/>
  <c r="E7" i="3" s="1"/>
  <c r="E6" i="3"/>
  <c r="D5" i="3"/>
  <c r="D7" i="3" s="1"/>
  <c r="C5" i="3"/>
  <c r="B5" i="3"/>
  <c r="B7" i="3" s="1"/>
  <c r="C31" i="3"/>
  <c r="G31" i="3"/>
  <c r="F31" i="3"/>
  <c r="H27" i="6"/>
  <c r="G27" i="6"/>
  <c r="F27" i="6"/>
  <c r="E27" i="6"/>
  <c r="D27" i="6"/>
  <c r="I24" i="7"/>
  <c r="I23" i="7"/>
  <c r="I22" i="7"/>
  <c r="H24" i="7"/>
  <c r="H23" i="7"/>
  <c r="H22" i="7"/>
  <c r="D6" i="3"/>
  <c r="C6" i="3"/>
  <c r="B6" i="3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G24" i="7"/>
  <c r="F24" i="7"/>
  <c r="E24" i="7"/>
  <c r="D24" i="7"/>
  <c r="G22" i="7"/>
  <c r="E31" i="3" s="1"/>
  <c r="F22" i="7"/>
  <c r="D31" i="3" s="1"/>
  <c r="E22" i="7"/>
  <c r="D22" i="7"/>
  <c r="B31" i="3" s="1"/>
  <c r="G23" i="7"/>
  <c r="F23" i="7"/>
  <c r="E23" i="7"/>
  <c r="D23" i="7"/>
  <c r="G26" i="6"/>
  <c r="F26" i="6"/>
  <c r="E26" i="6"/>
  <c r="D26" i="6"/>
  <c r="G25" i="6"/>
  <c r="F25" i="6"/>
  <c r="E25" i="6"/>
  <c r="D25" i="6"/>
  <c r="G24" i="6"/>
  <c r="F24" i="6"/>
  <c r="E24" i="6"/>
  <c r="D24" i="6"/>
  <c r="H26" i="6" l="1"/>
  <c r="H25" i="6"/>
  <c r="H24" i="6"/>
  <c r="F6" i="3" s="1"/>
  <c r="F7" i="3" s="1"/>
  <c r="K34" i="4"/>
  <c r="J34" i="4"/>
  <c r="I34" i="4"/>
  <c r="H34" i="4"/>
  <c r="G42" i="4"/>
  <c r="G41" i="4"/>
  <c r="G40" i="4"/>
  <c r="H39" i="4"/>
  <c r="G39" i="4"/>
  <c r="G38" i="4"/>
  <c r="G37" i="4"/>
  <c r="G36" i="4"/>
  <c r="G35" i="4"/>
  <c r="G29" i="4"/>
  <c r="H41" i="4" s="1"/>
  <c r="G26" i="4"/>
  <c r="H40" i="4" s="1"/>
  <c r="I24" i="4"/>
  <c r="J39" i="4" s="1"/>
  <c r="G24" i="4"/>
  <c r="J22" i="4"/>
  <c r="K38" i="4" s="1"/>
  <c r="G18" i="4"/>
  <c r="H37" i="4" s="1"/>
  <c r="J12" i="4"/>
  <c r="K36" i="4" s="1"/>
  <c r="J32" i="4"/>
  <c r="J31" i="4" s="1"/>
  <c r="K42" i="4" s="1"/>
  <c r="I32" i="4"/>
  <c r="I31" i="4" s="1"/>
  <c r="J42" i="4" s="1"/>
  <c r="H32" i="4"/>
  <c r="H31" i="4" s="1"/>
  <c r="I42" i="4" s="1"/>
  <c r="G32" i="4"/>
  <c r="G31" i="4" s="1"/>
  <c r="H42" i="4" s="1"/>
  <c r="J30" i="4"/>
  <c r="J29" i="4" s="1"/>
  <c r="K41" i="4" s="1"/>
  <c r="I30" i="4"/>
  <c r="I29" i="4" s="1"/>
  <c r="J41" i="4" s="1"/>
  <c r="H30" i="4"/>
  <c r="H29" i="4" s="1"/>
  <c r="I41" i="4" s="1"/>
  <c r="G30" i="4"/>
  <c r="J28" i="4"/>
  <c r="J26" i="4" s="1"/>
  <c r="K40" i="4" s="1"/>
  <c r="I28" i="4"/>
  <c r="H28" i="4"/>
  <c r="G28" i="4"/>
  <c r="J27" i="4"/>
  <c r="I27" i="4"/>
  <c r="I26" i="4" s="1"/>
  <c r="J40" i="4" s="1"/>
  <c r="H27" i="4"/>
  <c r="H26" i="4" s="1"/>
  <c r="I40" i="4" s="1"/>
  <c r="G27" i="4"/>
  <c r="J25" i="4"/>
  <c r="J24" i="4" s="1"/>
  <c r="K39" i="4" s="1"/>
  <c r="I25" i="4"/>
  <c r="H25" i="4"/>
  <c r="H24" i="4" s="1"/>
  <c r="I39" i="4" s="1"/>
  <c r="G25" i="4"/>
  <c r="J23" i="4"/>
  <c r="I23" i="4"/>
  <c r="I22" i="4" s="1"/>
  <c r="J38" i="4" s="1"/>
  <c r="H23" i="4"/>
  <c r="H22" i="4" s="1"/>
  <c r="I38" i="4" s="1"/>
  <c r="G23" i="4"/>
  <c r="G22" i="4" s="1"/>
  <c r="H38" i="4" s="1"/>
  <c r="J21" i="4"/>
  <c r="I21" i="4"/>
  <c r="H21" i="4"/>
  <c r="G21" i="4"/>
  <c r="J20" i="4"/>
  <c r="I20" i="4"/>
  <c r="H20" i="4"/>
  <c r="G20" i="4"/>
  <c r="J19" i="4"/>
  <c r="I19" i="4"/>
  <c r="I18" i="4" s="1"/>
  <c r="J37" i="4" s="1"/>
  <c r="H19" i="4"/>
  <c r="H18" i="4" s="1"/>
  <c r="I37" i="4" s="1"/>
  <c r="G19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H12" i="4" s="1"/>
  <c r="I36" i="4" s="1"/>
  <c r="G14" i="4"/>
  <c r="J13" i="4"/>
  <c r="I13" i="4"/>
  <c r="H13" i="4"/>
  <c r="G13" i="4"/>
  <c r="G12" i="4" s="1"/>
  <c r="H36" i="4" s="1"/>
  <c r="J11" i="4"/>
  <c r="I11" i="4"/>
  <c r="H11" i="4"/>
  <c r="G11" i="4"/>
  <c r="J10" i="4"/>
  <c r="I10" i="4"/>
  <c r="H10" i="4"/>
  <c r="C33" i="4" s="1"/>
  <c r="G10" i="4"/>
  <c r="J9" i="4"/>
  <c r="I9" i="4"/>
  <c r="H9" i="4"/>
  <c r="H8" i="4" s="1"/>
  <c r="I35" i="4" s="1"/>
  <c r="G9" i="4"/>
  <c r="I12" i="4" l="1"/>
  <c r="J36" i="4" s="1"/>
  <c r="J18" i="4"/>
  <c r="K37" i="4" s="1"/>
  <c r="E33" i="4"/>
  <c r="J8" i="4"/>
  <c r="K35" i="4" s="1"/>
  <c r="D33" i="4"/>
  <c r="B33" i="4"/>
  <c r="I8" i="4"/>
  <c r="J35" i="4" s="1"/>
  <c r="G8" i="4"/>
  <c r="H35" i="4" s="1"/>
</calcChain>
</file>

<file path=xl/sharedStrings.xml><?xml version="1.0" encoding="utf-8"?>
<sst xmlns="http://schemas.openxmlformats.org/spreadsheetml/2006/main" count="217" uniqueCount="93">
  <si>
    <t>ALUMNAS Y ALUMNOS</t>
  </si>
  <si>
    <t>Español</t>
  </si>
  <si>
    <t>Matemáticas</t>
  </si>
  <si>
    <t>Conocimiento del Medio</t>
  </si>
  <si>
    <t>Otra…</t>
  </si>
  <si>
    <t>Ávila, Jorge</t>
  </si>
  <si>
    <t>Bravo, Angélica</t>
  </si>
  <si>
    <t>Casas, Mariana</t>
  </si>
  <si>
    <t>Díaz, Alfonso</t>
  </si>
  <si>
    <t>…</t>
  </si>
  <si>
    <t>ASIGNATURAS</t>
  </si>
  <si>
    <t>HABILIDADES BÁSICAS</t>
  </si>
  <si>
    <t>Lectura</t>
  </si>
  <si>
    <t>Escritura</t>
  </si>
  <si>
    <t>Lógico- matemáticas</t>
  </si>
  <si>
    <t>Socio-emocionales</t>
  </si>
  <si>
    <t>Bravo Angélica</t>
  </si>
  <si>
    <t>Casas Luis</t>
  </si>
  <si>
    <t>Requieren apoyo</t>
  </si>
  <si>
    <t>ASIGNATURAS O CAMPO FORMATIVO</t>
  </si>
  <si>
    <t xml:space="preserve">Conocimiento del Medio </t>
  </si>
  <si>
    <t>Con promedio menor o igual a 6.9</t>
  </si>
  <si>
    <t>ACCIÓN</t>
  </si>
  <si>
    <t>APROVECHAMIENTO ACADÉMICO Y PARTICIPACIÓN DE LOS ALUMNOS</t>
  </si>
  <si>
    <r>
      <t>1.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Montserrat"/>
      </rPr>
      <t>Alcanzaron los aprendizajes esperados propuestos en las actividades escolares.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</si>
  <si>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Montserrat"/>
      </rPr>
      <t>Observaron las transmisiones de “</t>
    </r>
    <r>
      <rPr>
        <i/>
        <sz val="11"/>
        <color rgb="FF000000"/>
        <rFont val="Montserrat"/>
      </rPr>
      <t>Aprende en casa II</t>
    </r>
    <r>
      <rPr>
        <sz val="11"/>
        <color rgb="FF000000"/>
        <rFont val="Montserrat"/>
      </rPr>
      <t>” que les propuse como parte de las actividades de aprendizaje.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</si>
  <si>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Montserrat"/>
      </rPr>
      <t>Consiguieron reflexionar, informarse, ejercitar lo aprendido, realizar investigaciones o evaluar aprendizajes con las actividades que les propuse.</t>
    </r>
  </si>
  <si>
    <t>PRÁCTICA DOCENTE</t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</si>
  <si>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Montserrat"/>
      </rPr>
      <t>Planeo actividades con propósitos claros de acuerdo con los aprendizajes y las necesidades educativas identificadas en mis estudiantes.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</si>
  <si>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Montserrat"/>
      </rPr>
      <t>Organizo actividades que favorecen la salud física y el estado emocional de mis educandos y sus familias.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</si>
  <si>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Montserrat"/>
      </rPr>
      <t>Entrego una retroalimentación puntual a mis educandos sobre su desempeño en las actividades de aprendizaje y sus producciones.</t>
    </r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</si>
  <si>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Montserrat"/>
      </rPr>
      <t>Propicio un ambiente armónico y favorable al aprendizaje, escuchando y contrastando las ideas y estimulando la participación e interés.</t>
    </r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</si>
  <si>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Montserrat"/>
      </rPr>
      <t>Doy atención y seguimiento a mis alumnas y alumnos con rezago en sus aprendizajes y a los de nuevo ingreso.</t>
    </r>
  </si>
  <si>
    <t>FORMACIÓN DOCENTE</t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</si>
  <si>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Montserrat"/>
      </rPr>
      <t>Intercambio con mis colegas información y apoyo acerca de las mejores formas de realizar el trabajo a distancia con mis educandos y sus familias.</t>
    </r>
  </si>
  <si>
    <r>
      <t>10.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Montserrat"/>
      </rPr>
      <t>Adquiero las habilidades necesarias para desarrollar actividades en línea, mediante dispositivos tecnológicos como computadora, tableta, teléfono celular e internet.</t>
    </r>
  </si>
  <si>
    <r>
      <t>11.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Montserrat"/>
      </rPr>
      <t>Conozco los diversos recursos audiovisuales y materiales educativos, así como la programación de contenidos educativos transmitidos por televisión de “</t>
    </r>
    <r>
      <rPr>
        <i/>
        <sz val="11"/>
        <color rgb="FF000000"/>
        <rFont val="Montserrat"/>
      </rPr>
      <t>Aprende en casa II”</t>
    </r>
    <r>
      <rPr>
        <sz val="11"/>
        <color rgb="FF000000"/>
        <rFont val="Montserrat"/>
      </rPr>
      <t>.</t>
    </r>
  </si>
  <si>
    <t>AVANCE EN LOS PLANES Y PROGRAMAS EDUCATIVOS</t>
  </si>
  <si>
    <r>
      <t>12.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Montserrat"/>
      </rPr>
      <t xml:space="preserve">Trabajo con base en los aprendizajes fundamentales del grado anterior establecidos en el </t>
    </r>
    <r>
      <rPr>
        <i/>
        <sz val="11"/>
        <color rgb="FF000000"/>
        <rFont val="Montserrat"/>
      </rPr>
      <t>Plan y programas de estudio</t>
    </r>
    <r>
      <rPr>
        <sz val="11"/>
        <color rgb="FF000000"/>
        <rFont val="Montserrat"/>
      </rPr>
      <t xml:space="preserve"> y en los contenidos educativos propuestos por el programa “</t>
    </r>
    <r>
      <rPr>
        <i/>
        <sz val="11"/>
        <color rgb="FF000000"/>
        <rFont val="Montserrat"/>
      </rPr>
      <t>Aprende en casa II”</t>
    </r>
    <r>
      <rPr>
        <sz val="11"/>
        <color rgb="FF000000"/>
        <rFont val="Montserrat"/>
      </rPr>
      <t>.</t>
    </r>
  </si>
  <si>
    <t>DESEMPEÑO DE LAS AUTORIDADES ESCOLARES</t>
  </si>
  <si>
    <r>
      <t>13.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Montserrat"/>
      </rPr>
      <t>Recibo asesoría y acompañamiento de mis autoridades escolares para el desarrollo y planeación de mis actividades.</t>
    </r>
  </si>
  <si>
    <t>PARTICIPACIÓN DE LA COMUNIDAD</t>
  </si>
  <si>
    <r>
      <t>14.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Montserrat"/>
      </rPr>
      <t>Mantengo contacto continuo con todas las familias, sus hijas e hijos mediante carteles, dispositivos electrónicos o algún otro medio.</t>
    </r>
  </si>
  <si>
    <r>
      <t>15.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Montserrat"/>
      </rPr>
      <t>Oriento a las madres, padres y cuidadores de mis educandos acerca de los contenidos a tratar en las actividades, así como sobre los recursos educativos a utilizar en el programa “</t>
    </r>
    <r>
      <rPr>
        <i/>
        <sz val="11"/>
        <color rgb="FF000000"/>
        <rFont val="Montserrat"/>
      </rPr>
      <t>Aprende en casa II”</t>
    </r>
    <r>
      <rPr>
        <sz val="11"/>
        <color rgb="FF000000"/>
        <rFont val="Montserrat"/>
      </rPr>
      <t>.</t>
    </r>
  </si>
  <si>
    <t>INFRAESTRUCTURA Y EQUIPAMIENTO</t>
  </si>
  <si>
    <r>
      <t>16.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Montserrat"/>
      </rPr>
      <t>Cuento con los recursos tecnológicos y materiales apropiados para realizar las actividades de aprendizaje con todos mis estudiantes.</t>
    </r>
  </si>
  <si>
    <t>HIGIENE Y SALUD</t>
  </si>
  <si>
    <r>
      <t>17.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Montserrat"/>
      </rPr>
      <t>Promuevo prácticas de higiene y salud entre mis educandos para que el regreso a clases presenciales sea seguro y duradero.</t>
    </r>
  </si>
  <si>
    <t>Número de respuestas por nivel:</t>
  </si>
  <si>
    <t>Autoevaluemos los logros y áreas de mejora de nuestro trabajo al comienzo de este ciclo escolar a distancia</t>
  </si>
  <si>
    <t xml:space="preserve">3. Analice sus formas de intervención. Lea las siguientes preguntas relacionadas con su trabajo docente a distancia y marque la columna que corresponda al grado de avance con el que más se identifica. </t>
  </si>
  <si>
    <t>COMUNICACIÓN CON 
ALUMNAS Y ALUMNOS</t>
  </si>
  <si>
    <t>HABILIDADES</t>
  </si>
  <si>
    <t>ü</t>
  </si>
  <si>
    <t>Sin comunicación, ni participación</t>
  </si>
  <si>
    <t>PROMEDIO</t>
  </si>
  <si>
    <t>GRUPO</t>
  </si>
  <si>
    <t>GRADO</t>
  </si>
  <si>
    <t>No. de alumnas y alumnos que requieren apoyo</t>
  </si>
  <si>
    <t>No se ha realizado</t>
  </si>
  <si>
    <t>Lo estoy realizando pero aún no me convence</t>
  </si>
  <si>
    <t>Lo realizo pero tengo que mejorar</t>
  </si>
  <si>
    <t>Lo he logrado por completo</t>
  </si>
  <si>
    <t>PARTICIPACIÓN EN LAS ACTIVIDADES DE APRENDIZAJE</t>
  </si>
  <si>
    <t>OTROS FACTORES</t>
  </si>
  <si>
    <t>"&lt;- Si requiere más renglones, favor de insertarlos arriba de esta celda para mantener las fórmulas"</t>
  </si>
  <si>
    <t>CALIFICACIONES POR ASIGNATURAS</t>
  </si>
  <si>
    <t>A</t>
  </si>
  <si>
    <t>Requiere apoyo</t>
  </si>
  <si>
    <t>En desarrollo</t>
  </si>
  <si>
    <t>Nivel Esperado</t>
  </si>
  <si>
    <r>
      <t xml:space="preserve">Otra…
</t>
    </r>
    <r>
      <rPr>
        <b/>
        <sz val="8"/>
        <color rgb="FFFFFFFF"/>
        <rFont val="Montserrat"/>
      </rPr>
      <t>(En su caso, insertar la columna a la izquierda para mantener fórmulas)</t>
    </r>
  </si>
  <si>
    <t>Frecuente</t>
  </si>
  <si>
    <t>Esporádica</t>
  </si>
  <si>
    <t>Sin Comunicación</t>
  </si>
  <si>
    <t>TOTALES DE ALUMNOS</t>
  </si>
  <si>
    <t>CON PROMEDIO IGUAL O MENOR A 6.9</t>
  </si>
  <si>
    <t>CON PROMEDIO DE 8 A 10</t>
  </si>
  <si>
    <t xml:space="preserve">CON PROMEDIO DE 7  A  7.9  </t>
  </si>
  <si>
    <t>Sin participación</t>
  </si>
  <si>
    <t>Poca Participación</t>
  </si>
  <si>
    <t>Mucha participación</t>
  </si>
  <si>
    <t>(En su caso, insertar la columna a la izquierda para mantener fórmulas)</t>
  </si>
  <si>
    <t>REQUIEREN APOYO</t>
  </si>
  <si>
    <t xml:space="preserve">EN DESARROLLO </t>
  </si>
  <si>
    <t>EN NIVEL ESPERADO</t>
  </si>
  <si>
    <t>GRAN TOTAL</t>
  </si>
  <si>
    <t xml:space="preserve">Sin Participación en las actividades de aprendizaje </t>
  </si>
  <si>
    <t>Diferencia</t>
  </si>
  <si>
    <t>Total de Alumnos</t>
  </si>
  <si>
    <t>Total de Alumnos con Calificación/Promedio menor o igual a 6.9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</si>
  <si>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ESTE MATERIAL ES UN APOYO Y EJEMPLO PARA FACILITAR EL ANÁLISIS PROPUESTO EN LA GUIA DEL CTE. POR LO QUE PUEDE ADAPTARSE Y MODIFICARSE DE ACUERDO A LAS NECESIDADES DE CADA DOCENTE. SU USO NO ES OBLIGATORIO. LOS DATOS INGRESADOS EN LAS TABLAS SON SIMULADOS.</t>
    </r>
  </si>
  <si>
    <t>Número de alumnos con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</si>
</sst>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0"/>
      <color rgb="FFFFFFFF"/>
      <name val="Montserrat"/>
    </font>
    <font>
      <sz val="11"/>
      <color rgb="FF000000"/>
      <name val="Montserrat"/>
    </font>
    <font>
      <b/>
      <sz val="11"/>
      <color rgb="FFFFFFFF"/>
      <name val="Montserrat"/>
    </font>
    <font>
      <sz val="10"/>
      <color rgb="FF000000"/>
      <name val="Montserrat"/>
    </font>
    <font>
      <b/>
      <sz val="11"/>
      <color theme="1"/>
      <name val="Montserrat"/>
    </font>
    <font>
      <b/>
      <sz val="11"/>
      <color rgb="FFF2F2F2"/>
      <name val="Montserrat"/>
    </font>
    <font>
      <b/>
      <sz val="9"/>
      <color rgb="FFFFFFFF"/>
      <name val="Montserrat"/>
    </font>
    <font>
      <b/>
      <sz val="12"/>
      <color rgb="FFFFFFFF"/>
      <name val="Montserrat"/>
    </font>
    <font>
      <sz val="11.5"/>
      <color rgb="FF000000"/>
      <name val="Montserrat ExtraBold"/>
    </font>
    <font>
      <sz val="7"/>
      <color rgb="FF000000"/>
      <name val="Times New Roman"/>
      <family val="1"/>
    </font>
    <font>
      <i/>
      <sz val="11"/>
      <color rgb="FF000000"/>
      <name val="Montserrat"/>
    </font>
    <font>
      <b/>
      <sz val="11"/>
      <name val="Montserrat"/>
    </font>
    <font>
      <sz val="11"/>
      <name val="Montserrat"/>
    </font>
    <font>
      <sz val="11"/>
      <color theme="0"/>
      <name val="Calibri"/>
      <family val="2"/>
      <scheme val="minor"/>
    </font>
    <font>
      <b/>
      <sz val="16"/>
      <color rgb="FFFFFFFF"/>
      <name val="Montserrat"/>
    </font>
    <font>
      <b/>
      <sz val="9"/>
      <color theme="0"/>
      <name val="Montserrat"/>
    </font>
    <font>
      <b/>
      <sz val="10"/>
      <color rgb="FF000000"/>
      <name val="Montserrat"/>
    </font>
    <font>
      <b/>
      <sz val="8"/>
      <color rgb="FFFFFFFF"/>
      <name val="Montserrat"/>
    </font>
    <font>
      <sz val="8"/>
      <color rgb="FF000000"/>
      <name val="Montserrat"/>
    </font>
    <font>
      <sz val="8"/>
      <color rgb="FFFFFFFF"/>
      <name val="Montserrat"/>
    </font>
    <font>
      <b/>
      <sz val="14"/>
      <color rgb="FF000000"/>
      <name val="Montserrat"/>
    </font>
    <font>
      <sz val="11"/>
      <color rgb="FF000000"/>
      <name val="Wingdings"/>
      <charset val="2"/>
    </font>
    <font>
      <sz val="11.5"/>
      <color rgb="FF000000"/>
      <name val="Wingdings"/>
      <charset val="2"/>
    </font>
    <font>
      <sz val="20"/>
      <color theme="0"/>
      <name val="Wingdings"/>
      <charset val="2"/>
    </font>
    <font>
      <b/>
      <sz val="11"/>
      <color theme="0"/>
      <name val="Montserrat"/>
    </font>
    <font>
      <b/>
      <sz val="11"/>
      <color rgb="FFC00000"/>
      <name val="Montserrat"/>
    </font>
    <font>
      <sz val="10"/>
      <color theme="1"/>
      <name val="Calibri"/>
      <family val="2"/>
      <scheme val="minor"/>
    </font>
    <font>
      <sz val="8"/>
      <name val="Montserrat"/>
    </font>
    <font>
      <sz val="8"/>
      <color theme="1"/>
      <name val="Montserrat"/>
    </font>
    <font>
      <sz val="8"/>
      <color rgb="FFF2F2F2"/>
      <name val="Montserrat"/>
    </font>
    <font>
      <sz val="12"/>
      <color rgb="FF201F1E"/>
      <name val="Times New Roman"/>
      <family val="1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691732"/>
        <bgColor indexed="64"/>
      </patternFill>
    </fill>
    <fill>
      <patternFill patternType="solid">
        <fgColor rgb="FF9F234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AE90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121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E183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/>
      <top style="medium">
        <color rgb="FFBFBFBF"/>
      </top>
      <bottom/>
      <diagonal/>
    </border>
    <border>
      <left style="medium">
        <color rgb="FFD9D9D9"/>
      </left>
      <right/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5" borderId="5" xfId="0" applyFont="1" applyFill="1" applyBorder="1" applyAlignment="1">
      <alignment horizontal="justify" vertical="center"/>
    </xf>
    <xf numFmtId="0" fontId="2" fillId="10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12" fillId="11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justify" vertical="center" wrapText="1"/>
    </xf>
    <xf numFmtId="0" fontId="2" fillId="10" borderId="1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11" borderId="16" xfId="0" applyFont="1" applyFill="1" applyBorder="1" applyAlignment="1">
      <alignment horizontal="justify" vertical="center" wrapText="1"/>
    </xf>
    <xf numFmtId="0" fontId="2" fillId="11" borderId="3" xfId="0" applyFont="1" applyFill="1" applyBorder="1" applyAlignment="1">
      <alignment horizontal="justify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14" fillId="0" borderId="0" xfId="0" applyFont="1"/>
    <xf numFmtId="0" fontId="24" fillId="0" borderId="0" xfId="0" applyFont="1" applyAlignment="1">
      <alignment horizontal="center"/>
    </xf>
    <xf numFmtId="0" fontId="21" fillId="8" borderId="2" xfId="0" applyFont="1" applyFill="1" applyBorder="1" applyAlignment="1" applyProtection="1">
      <alignment horizontal="center" vertical="center"/>
    </xf>
    <xf numFmtId="0" fontId="21" fillId="17" borderId="2" xfId="0" applyFont="1" applyFill="1" applyBorder="1" applyAlignment="1" applyProtection="1">
      <alignment horizontal="center" vertical="center"/>
    </xf>
    <xf numFmtId="0" fontId="21" fillId="18" borderId="2" xfId="0" applyFont="1" applyFill="1" applyBorder="1" applyAlignment="1" applyProtection="1">
      <alignment horizontal="center" vertical="center"/>
    </xf>
    <xf numFmtId="0" fontId="21" fillId="19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2" fillId="21" borderId="21" xfId="0" applyFont="1" applyFill="1" applyBorder="1" applyAlignment="1">
      <alignment horizontal="center" vertical="center" wrapText="1"/>
    </xf>
    <xf numFmtId="0" fontId="5" fillId="21" borderId="21" xfId="0" applyFont="1" applyFill="1" applyBorder="1" applyAlignment="1">
      <alignment horizontal="center" vertical="center" wrapText="1"/>
    </xf>
    <xf numFmtId="0" fontId="27" fillId="18" borderId="0" xfId="0" applyFont="1" applyFill="1" applyAlignment="1">
      <alignment wrapText="1"/>
    </xf>
    <xf numFmtId="0" fontId="0" fillId="0" borderId="0" xfId="0" applyBorder="1"/>
    <xf numFmtId="0" fontId="12" fillId="11" borderId="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top" wrapText="1"/>
    </xf>
    <xf numFmtId="0" fontId="28" fillId="11" borderId="10" xfId="0" applyFont="1" applyFill="1" applyBorder="1" applyAlignment="1">
      <alignment horizontal="center" vertical="center" wrapText="1"/>
    </xf>
    <xf numFmtId="0" fontId="29" fillId="11" borderId="10" xfId="0" applyFont="1" applyFill="1" applyBorder="1" applyAlignment="1">
      <alignment horizontal="center" vertical="center" wrapText="1"/>
    </xf>
    <xf numFmtId="0" fontId="30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 wrapText="1"/>
    </xf>
    <xf numFmtId="0" fontId="30" fillId="11" borderId="4" xfId="0" applyFont="1" applyFill="1" applyBorder="1" applyAlignment="1">
      <alignment horizontal="center" vertical="center" wrapText="1"/>
    </xf>
    <xf numFmtId="0" fontId="29" fillId="11" borderId="4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" fillId="23" borderId="31" xfId="0" applyFont="1" applyFill="1" applyBorder="1" applyAlignment="1">
      <alignment horizontal="center" wrapText="1"/>
    </xf>
    <xf numFmtId="0" fontId="1" fillId="23" borderId="32" xfId="0" applyFont="1" applyFill="1" applyBorder="1" applyAlignment="1">
      <alignment horizontal="center" vertical="center" wrapText="1"/>
    </xf>
    <xf numFmtId="0" fontId="20" fillId="23" borderId="32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5" fillId="25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0" fillId="26" borderId="0" xfId="0" applyFill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25" fillId="25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" fillId="23" borderId="21" xfId="0" applyFont="1" applyFill="1" applyBorder="1" applyAlignment="1">
      <alignment horizontal="center" vertical="center" wrapText="1"/>
    </xf>
    <xf numFmtId="0" fontId="3" fillId="22" borderId="23" xfId="0" applyFont="1" applyFill="1" applyBorder="1" applyAlignment="1">
      <alignment horizontal="center" vertical="center" wrapText="1"/>
    </xf>
    <xf numFmtId="0" fontId="3" fillId="22" borderId="24" xfId="0" applyFont="1" applyFill="1" applyBorder="1" applyAlignment="1">
      <alignment horizontal="center" vertical="center" wrapText="1"/>
    </xf>
    <xf numFmtId="0" fontId="3" fillId="22" borderId="25" xfId="0" applyFont="1" applyFill="1" applyBorder="1" applyAlignment="1">
      <alignment horizontal="center" vertical="center" wrapText="1"/>
    </xf>
    <xf numFmtId="0" fontId="3" fillId="22" borderId="26" xfId="0" applyFont="1" applyFill="1" applyBorder="1" applyAlignment="1">
      <alignment horizontal="center" vertical="center" wrapText="1"/>
    </xf>
    <xf numFmtId="0" fontId="3" fillId="22" borderId="0" xfId="0" applyFont="1" applyFill="1" applyBorder="1" applyAlignment="1">
      <alignment horizontal="center" vertical="center" wrapText="1"/>
    </xf>
    <xf numFmtId="0" fontId="3" fillId="22" borderId="27" xfId="0" applyFont="1" applyFill="1" applyBorder="1" applyAlignment="1">
      <alignment horizontal="center" vertical="center" wrapText="1"/>
    </xf>
    <xf numFmtId="0" fontId="3" fillId="22" borderId="28" xfId="0" applyFont="1" applyFill="1" applyBorder="1" applyAlignment="1">
      <alignment horizontal="center" vertical="center" wrapText="1"/>
    </xf>
    <xf numFmtId="0" fontId="3" fillId="22" borderId="29" xfId="0" applyFont="1" applyFill="1" applyBorder="1" applyAlignment="1">
      <alignment horizontal="center" vertical="center" wrapText="1"/>
    </xf>
    <xf numFmtId="0" fontId="3" fillId="22" borderId="3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6" fillId="15" borderId="21" xfId="0" applyFont="1" applyFill="1" applyBorder="1" applyAlignment="1">
      <alignment horizontal="center" vertical="center" wrapText="1"/>
    </xf>
    <xf numFmtId="0" fontId="25" fillId="16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7" fillId="18" borderId="0" xfId="0" applyFont="1" applyFill="1" applyAlignment="1">
      <alignment horizont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5" fillId="25" borderId="8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57">
    <dxf>
      <fill>
        <patternFill>
          <bgColor rgb="FFCC0066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CC0066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0066"/>
        </patternFill>
      </fill>
    </dxf>
    <dxf>
      <fill>
        <patternFill>
          <bgColor rgb="FFCC0066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6E1833"/>
      <color rgb="FFAA166B"/>
      <color rgb="FFCC0066"/>
      <color rgb="FF922E46"/>
      <color rgb="FF972950"/>
      <color rgb="FFAA4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dISTRIBUCIÓN</a:t>
            </a:r>
            <a:r>
              <a:rPr lang="en-US" sz="1600" baseline="0"/>
              <a:t> POR GRADO DE AVANCE</a:t>
            </a:r>
            <a:endParaRPr lang="en-U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'Cuadro AutoEvaluación'!$A$7</c:f>
              <c:strCache>
                <c:ptCount val="1"/>
                <c:pt idx="0">
                  <c:v>ACCIÓN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bevelT/>
                <a:bevelB w="165100" prst="coolSlant"/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7D82-4B09-857B-2F26121475B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bevelT/>
                <a:bevelB w="165100" prst="coolSlant"/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D82-4B09-857B-2F26121475B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bevelT/>
                <a:bevelB w="165100" prst="coolSlant"/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7D82-4B09-857B-2F26121475BB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bevelT/>
                <a:bevelB w="165100" prst="coolSlant"/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D82-4B09-857B-2F26121475BB}"/>
              </c:ext>
            </c:extLst>
          </c:dPt>
          <c:dLbls>
            <c:dLbl>
              <c:idx val="0"/>
              <c:layout>
                <c:manualLayout>
                  <c:x val="0.14971281367606826"/>
                  <c:y val="3.0283974919801671E-2"/>
                </c:manualLayout>
              </c:layout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D82-4B09-857B-2F26121475BB}"/>
                </c:ext>
              </c:extLst>
            </c:dLbl>
            <c:dLbl>
              <c:idx val="1"/>
              <c:layout>
                <c:manualLayout>
                  <c:x val="5.1592856448499494E-2"/>
                  <c:y val="0.10209025955088943"/>
                </c:manualLayout>
              </c:layout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D82-4B09-857B-2F26121475BB}"/>
                </c:ext>
              </c:extLst>
            </c:dLbl>
            <c:dLbl>
              <c:idx val="2"/>
              <c:layout>
                <c:manualLayout>
                  <c:x val="0.31746031746031744"/>
                  <c:y val="-0.11668525809273841"/>
                </c:manualLayout>
              </c:layout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D82-4B09-857B-2F26121475BB}"/>
                </c:ext>
              </c:extLst>
            </c:dLbl>
            <c:dLbl>
              <c:idx val="3"/>
              <c:layout>
                <c:manualLayout>
                  <c:x val="-7.4265300170811968E-2"/>
                  <c:y val="3.8024934383202078E-2"/>
                </c:manualLayout>
              </c:layout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D82-4B09-857B-2F26121475BB}"/>
                </c:ext>
              </c:extLst>
            </c:dLbl>
            <c:spPr>
              <a:noFill/>
              <a:ln>
                <a:noFill/>
              </a:ln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'Cuadro AutoEvaluación'!$B$7:$E$7</c:f>
              <c:strCache>
                <c:ptCount val="4"/>
                <c:pt idx="0">
                  <c:v>No se ha realizado</c:v>
                </c:pt>
                <c:pt idx="1">
                  <c:v>Lo estoy realizando pero aún no me convence</c:v>
                </c:pt>
                <c:pt idx="2">
                  <c:v>Lo realizo pero tengo que mejorar</c:v>
                </c:pt>
                <c:pt idx="3">
                  <c:v>Lo he logrado por completo</c:v>
                </c:pt>
              </c:strCache>
            </c:strRef>
          </c:cat>
          <c:val>
            <c:numRef>
              <c:f>'Cuadro AutoEvaluación'!$G$33:$J$33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82-4B09-857B-2F26121475B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/>
              <a:t>Distribución</a:t>
            </a:r>
            <a:r>
              <a:rPr lang="es-MX" sz="1100" b="1" baseline="0"/>
              <a:t> de la Autoevaluación por Grado de Avance</a:t>
            </a:r>
            <a:endParaRPr lang="es-MX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"/>
      <c:rotY val="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419671225307362E-2"/>
          <c:y val="0.25043639740018575"/>
          <c:w val="0.92320104723751639"/>
          <c:h val="0.6001242880851593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'Cuadro AutoEvaluación'!$H$34</c:f>
              <c:strCache>
                <c:ptCount val="1"/>
                <c:pt idx="0">
                  <c:v>No se ha realizado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AutoEvaluación'!$G$35:$G$42</c:f>
              <c:strCache>
                <c:ptCount val="8"/>
                <c:pt idx="0">
                  <c:v>APROVECHAMIENTO ACADÉMICO Y PARTICIPACIÓN DE LOS ALUMNOS</c:v>
                </c:pt>
                <c:pt idx="1">
                  <c:v>PRÁCTICA DOCENTE</c:v>
                </c:pt>
                <c:pt idx="2">
                  <c:v>FORMACIÓN DOCENTE</c:v>
                </c:pt>
                <c:pt idx="3">
                  <c:v>AVANCE EN LOS PLANES Y PROGRAMAS EDUCATIVOS</c:v>
                </c:pt>
                <c:pt idx="4">
                  <c:v>DESEMPEÑO DE LAS AUTORIDADES ESCOLARES</c:v>
                </c:pt>
                <c:pt idx="5">
                  <c:v>PARTICIPACIÓN DE LA COMUNIDAD</c:v>
                </c:pt>
                <c:pt idx="6">
                  <c:v>INFRAESTRUCTURA Y EQUIPAMIENTO</c:v>
                </c:pt>
                <c:pt idx="7">
                  <c:v>HIGIENE Y SALUD</c:v>
                </c:pt>
              </c:strCache>
            </c:strRef>
          </c:cat>
          <c:val>
            <c:numRef>
              <c:f>'Cuadro AutoEvaluación'!$H$35:$H$42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3-4443-B2B4-5156375EA49C}"/>
            </c:ext>
          </c:extLst>
        </c:ser>
        <c:ser>
          <c:idx val="1"/>
          <c:order val="1"/>
          <c:tx>
            <c:strRef>
              <c:f>'Cuadro AutoEvaluación'!$I$34</c:f>
              <c:strCache>
                <c:ptCount val="1"/>
                <c:pt idx="0">
                  <c:v>Lo estoy realizando pero aún no me convence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AutoEvaluación'!$G$35:$G$42</c:f>
              <c:strCache>
                <c:ptCount val="8"/>
                <c:pt idx="0">
                  <c:v>APROVECHAMIENTO ACADÉMICO Y PARTICIPACIÓN DE LOS ALUMNOS</c:v>
                </c:pt>
                <c:pt idx="1">
                  <c:v>PRÁCTICA DOCENTE</c:v>
                </c:pt>
                <c:pt idx="2">
                  <c:v>FORMACIÓN DOCENTE</c:v>
                </c:pt>
                <c:pt idx="3">
                  <c:v>AVANCE EN LOS PLANES Y PROGRAMAS EDUCATIVOS</c:v>
                </c:pt>
                <c:pt idx="4">
                  <c:v>DESEMPEÑO DE LAS AUTORIDADES ESCOLARES</c:v>
                </c:pt>
                <c:pt idx="5">
                  <c:v>PARTICIPACIÓN DE LA COMUNIDAD</c:v>
                </c:pt>
                <c:pt idx="6">
                  <c:v>INFRAESTRUCTURA Y EQUIPAMIENTO</c:v>
                </c:pt>
                <c:pt idx="7">
                  <c:v>HIGIENE Y SALUD</c:v>
                </c:pt>
              </c:strCache>
            </c:strRef>
          </c:cat>
          <c:val>
            <c:numRef>
              <c:f>'Cuadro AutoEvaluación'!$I$35:$I$42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3-4443-B2B4-5156375EA49C}"/>
            </c:ext>
          </c:extLst>
        </c:ser>
        <c:ser>
          <c:idx val="2"/>
          <c:order val="2"/>
          <c:tx>
            <c:strRef>
              <c:f>'Cuadro AutoEvaluación'!$J$34</c:f>
              <c:strCache>
                <c:ptCount val="1"/>
                <c:pt idx="0">
                  <c:v>Lo realizo pero tengo que mejorar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AutoEvaluación'!$G$35:$G$42</c:f>
              <c:strCache>
                <c:ptCount val="8"/>
                <c:pt idx="0">
                  <c:v>APROVECHAMIENTO ACADÉMICO Y PARTICIPACIÓN DE LOS ALUMNOS</c:v>
                </c:pt>
                <c:pt idx="1">
                  <c:v>PRÁCTICA DOCENTE</c:v>
                </c:pt>
                <c:pt idx="2">
                  <c:v>FORMACIÓN DOCENTE</c:v>
                </c:pt>
                <c:pt idx="3">
                  <c:v>AVANCE EN LOS PLANES Y PROGRAMAS EDUCATIVOS</c:v>
                </c:pt>
                <c:pt idx="4">
                  <c:v>DESEMPEÑO DE LAS AUTORIDADES ESCOLARES</c:v>
                </c:pt>
                <c:pt idx="5">
                  <c:v>PARTICIPACIÓN DE LA COMUNIDAD</c:v>
                </c:pt>
                <c:pt idx="6">
                  <c:v>INFRAESTRUCTURA Y EQUIPAMIENTO</c:v>
                </c:pt>
                <c:pt idx="7">
                  <c:v>HIGIENE Y SALUD</c:v>
                </c:pt>
              </c:strCache>
            </c:strRef>
          </c:cat>
          <c:val>
            <c:numRef>
              <c:f>'Cuadro AutoEvaluación'!$J$35:$J$42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3-4443-B2B4-5156375EA49C}"/>
            </c:ext>
          </c:extLst>
        </c:ser>
        <c:ser>
          <c:idx val="3"/>
          <c:order val="3"/>
          <c:tx>
            <c:strRef>
              <c:f>'Cuadro AutoEvaluación'!$K$34</c:f>
              <c:strCache>
                <c:ptCount val="1"/>
                <c:pt idx="0">
                  <c:v>Lo he logrado por completo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AutoEvaluación'!$G$35:$G$42</c:f>
              <c:strCache>
                <c:ptCount val="8"/>
                <c:pt idx="0">
                  <c:v>APROVECHAMIENTO ACADÉMICO Y PARTICIPACIÓN DE LOS ALUMNOS</c:v>
                </c:pt>
                <c:pt idx="1">
                  <c:v>PRÁCTICA DOCENTE</c:v>
                </c:pt>
                <c:pt idx="2">
                  <c:v>FORMACIÓN DOCENTE</c:v>
                </c:pt>
                <c:pt idx="3">
                  <c:v>AVANCE EN LOS PLANES Y PROGRAMAS EDUCATIVOS</c:v>
                </c:pt>
                <c:pt idx="4">
                  <c:v>DESEMPEÑO DE LAS AUTORIDADES ESCOLARES</c:v>
                </c:pt>
                <c:pt idx="5">
                  <c:v>PARTICIPACIÓN DE LA COMUNIDAD</c:v>
                </c:pt>
                <c:pt idx="6">
                  <c:v>INFRAESTRUCTURA Y EQUIPAMIENTO</c:v>
                </c:pt>
                <c:pt idx="7">
                  <c:v>HIGIENE Y SALUD</c:v>
                </c:pt>
              </c:strCache>
            </c:strRef>
          </c:cat>
          <c:val>
            <c:numRef>
              <c:f>'Cuadro AutoEvaluación'!$K$35:$K$42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3-4443-B2B4-5156375E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305842432"/>
        <c:axId val="305848320"/>
        <c:axId val="0"/>
      </c:bar3DChart>
      <c:catAx>
        <c:axId val="30584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5848320"/>
        <c:crosses val="autoZero"/>
        <c:auto val="1"/>
        <c:lblAlgn val="ctr"/>
        <c:lblOffset val="100"/>
        <c:noMultiLvlLbl val="0"/>
      </c:catAx>
      <c:valAx>
        <c:axId val="3058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584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90563021727548"/>
          <c:y val="9.8880383684629952E-2"/>
          <c:w val="0.71902249060972645"/>
          <c:h val="0.12117532662177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/>
              <a:t>Distribución</a:t>
            </a:r>
            <a:r>
              <a:rPr lang="es-MX" sz="1100" b="1" baseline="0"/>
              <a:t> de Alumnos por Nivel de Aprovechamiento</a:t>
            </a:r>
            <a:endParaRPr lang="es-MX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"/>
      <c:rotY val="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419671225307362E-2"/>
          <c:y val="0.25043639740018575"/>
          <c:w val="0.92320104723751639"/>
          <c:h val="0.6001242880851593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Calificaciones!$A$24</c:f>
              <c:strCache>
                <c:ptCount val="1"/>
                <c:pt idx="0">
                  <c:v>CON PROMEDIO IGUAL O MENOR A 6.9</c:v>
                </c:pt>
              </c:strCache>
            </c:strRef>
          </c:tx>
          <c:spPr>
            <a:solidFill>
              <a:srgbClr val="972950"/>
            </a:solidFill>
            <a:ln>
              <a:noFill/>
            </a:ln>
            <a:effectLst/>
            <a:sp3d/>
          </c:spPr>
          <c:invertIfNegative val="0"/>
          <c:cat>
            <c:strRef>
              <c:f>Calificaciones!$D$22:$H$22</c:f>
              <c:strCache>
                <c:ptCount val="5"/>
                <c:pt idx="0">
                  <c:v>Español</c:v>
                </c:pt>
                <c:pt idx="1">
                  <c:v>Matemáticas</c:v>
                </c:pt>
                <c:pt idx="2">
                  <c:v>Conocimiento del Medio</c:v>
                </c:pt>
                <c:pt idx="3">
                  <c:v>Otra…</c:v>
                </c:pt>
                <c:pt idx="4">
                  <c:v>Número de alumnos con Promedio</c:v>
                </c:pt>
              </c:strCache>
            </c:strRef>
          </c:cat>
          <c:val>
            <c:numRef>
              <c:f>Calificaciones!$D$24:$H$24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7-4E35-87FF-3F87885C6928}"/>
            </c:ext>
          </c:extLst>
        </c:ser>
        <c:ser>
          <c:idx val="1"/>
          <c:order val="1"/>
          <c:tx>
            <c:strRef>
              <c:f>Calificaciones!$A$25</c:f>
              <c:strCache>
                <c:ptCount val="1"/>
                <c:pt idx="0">
                  <c:v>CON PROMEDIO DE 7  A  7.9 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Calificaciones!$D$22:$H$22</c:f>
              <c:strCache>
                <c:ptCount val="5"/>
                <c:pt idx="0">
                  <c:v>Español</c:v>
                </c:pt>
                <c:pt idx="1">
                  <c:v>Matemáticas</c:v>
                </c:pt>
                <c:pt idx="2">
                  <c:v>Conocimiento del Medio</c:v>
                </c:pt>
                <c:pt idx="3">
                  <c:v>Otra…</c:v>
                </c:pt>
                <c:pt idx="4">
                  <c:v>Número de alumnos con Promedio</c:v>
                </c:pt>
              </c:strCache>
            </c:strRef>
          </c:cat>
          <c:val>
            <c:numRef>
              <c:f>Calificaciones!$D$25:$H$25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7-4E35-87FF-3F87885C6928}"/>
            </c:ext>
          </c:extLst>
        </c:ser>
        <c:ser>
          <c:idx val="2"/>
          <c:order val="2"/>
          <c:tx>
            <c:strRef>
              <c:f>Calificaciones!$A$26</c:f>
              <c:strCache>
                <c:ptCount val="1"/>
                <c:pt idx="0">
                  <c:v>CON PROMEDIO DE 8 A 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Calificaciones!$D$22:$H$22</c:f>
              <c:strCache>
                <c:ptCount val="5"/>
                <c:pt idx="0">
                  <c:v>Español</c:v>
                </c:pt>
                <c:pt idx="1">
                  <c:v>Matemáticas</c:v>
                </c:pt>
                <c:pt idx="2">
                  <c:v>Conocimiento del Medio</c:v>
                </c:pt>
                <c:pt idx="3">
                  <c:v>Otra…</c:v>
                </c:pt>
                <c:pt idx="4">
                  <c:v>Número de alumnos con Promedio</c:v>
                </c:pt>
              </c:strCache>
            </c:strRef>
          </c:cat>
          <c:val>
            <c:numRef>
              <c:f>Calificaciones!$D$26:$H$26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27-4E35-87FF-3F87885C6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305842432"/>
        <c:axId val="305848320"/>
        <c:axId val="0"/>
      </c:bar3DChart>
      <c:catAx>
        <c:axId val="30584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5848320"/>
        <c:crosses val="autoZero"/>
        <c:auto val="1"/>
        <c:lblAlgn val="ctr"/>
        <c:lblOffset val="100"/>
        <c:noMultiLvlLbl val="0"/>
      </c:catAx>
      <c:valAx>
        <c:axId val="3058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584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90563021727548"/>
          <c:y val="9.8880383684629952E-2"/>
          <c:w val="0.71902249060972645"/>
          <c:h val="0.12117532662177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/>
              <a:t>Distribución</a:t>
            </a:r>
            <a:r>
              <a:rPr lang="es-MX" sz="1100" b="1" baseline="0"/>
              <a:t> de Alumnos por Niveles</a:t>
            </a:r>
            <a:endParaRPr lang="es-MX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"/>
      <c:rotY val="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419671225307362E-2"/>
          <c:y val="0.25043639740018575"/>
          <c:w val="0.92320104723751639"/>
          <c:h val="0.6001242880851593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Habilidades!$A$22</c:f>
              <c:strCache>
                <c:ptCount val="1"/>
                <c:pt idx="0">
                  <c:v>REQUIEREN APOYO</c:v>
                </c:pt>
              </c:strCache>
            </c:strRef>
          </c:tx>
          <c:spPr>
            <a:solidFill>
              <a:srgbClr val="9729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Habilidades!$D$4:$I$4</c:f>
              <c:strCache>
                <c:ptCount val="6"/>
                <c:pt idx="0">
                  <c:v>Lectura</c:v>
                </c:pt>
                <c:pt idx="1">
                  <c:v>Escritura</c:v>
                </c:pt>
                <c:pt idx="2">
                  <c:v>Lógico- matemáticas</c:v>
                </c:pt>
                <c:pt idx="3">
                  <c:v>Socio-emocionales</c:v>
                </c:pt>
                <c:pt idx="4">
                  <c:v>COMUNICACIÓN CON 
ALUMNAS Y ALUMNOS</c:v>
                </c:pt>
                <c:pt idx="5">
                  <c:v>PARTICIPACIÓN EN LAS ACTIVIDADES DE APRENDIZAJE</c:v>
                </c:pt>
              </c:strCache>
            </c:strRef>
          </c:cat>
          <c:val>
            <c:numRef>
              <c:f>Habilidades!$D$22:$I$22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0-4F87-B66F-749311F0BDCB}"/>
            </c:ext>
          </c:extLst>
        </c:ser>
        <c:ser>
          <c:idx val="1"/>
          <c:order val="1"/>
          <c:tx>
            <c:strRef>
              <c:f>Habilidades!$A$23</c:f>
              <c:strCache>
                <c:ptCount val="1"/>
                <c:pt idx="0">
                  <c:v>EN DESARROLLO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Habilidades!$D$4:$I$4</c:f>
              <c:strCache>
                <c:ptCount val="6"/>
                <c:pt idx="0">
                  <c:v>Lectura</c:v>
                </c:pt>
                <c:pt idx="1">
                  <c:v>Escritura</c:v>
                </c:pt>
                <c:pt idx="2">
                  <c:v>Lógico- matemáticas</c:v>
                </c:pt>
                <c:pt idx="3">
                  <c:v>Socio-emocionales</c:v>
                </c:pt>
                <c:pt idx="4">
                  <c:v>COMUNICACIÓN CON 
ALUMNAS Y ALUMNOS</c:v>
                </c:pt>
                <c:pt idx="5">
                  <c:v>PARTICIPACIÓN EN LAS ACTIVIDADES DE APRENDIZAJE</c:v>
                </c:pt>
              </c:strCache>
            </c:strRef>
          </c:cat>
          <c:val>
            <c:numRef>
              <c:f>Habilidades!$D$23:$I$23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0-4F87-B66F-749311F0BDCB}"/>
            </c:ext>
          </c:extLst>
        </c:ser>
        <c:ser>
          <c:idx val="2"/>
          <c:order val="2"/>
          <c:tx>
            <c:strRef>
              <c:f>Habilidades!$A$24</c:f>
              <c:strCache>
                <c:ptCount val="1"/>
                <c:pt idx="0">
                  <c:v>EN NIVEL ESPERADO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Habilidades!$D$4:$I$4</c:f>
              <c:strCache>
                <c:ptCount val="6"/>
                <c:pt idx="0">
                  <c:v>Lectura</c:v>
                </c:pt>
                <c:pt idx="1">
                  <c:v>Escritura</c:v>
                </c:pt>
                <c:pt idx="2">
                  <c:v>Lógico- matemáticas</c:v>
                </c:pt>
                <c:pt idx="3">
                  <c:v>Socio-emocionales</c:v>
                </c:pt>
                <c:pt idx="4">
                  <c:v>COMUNICACIÓN CON 
ALUMNAS Y ALUMNOS</c:v>
                </c:pt>
                <c:pt idx="5">
                  <c:v>PARTICIPACIÓN EN LAS ACTIVIDADES DE APRENDIZAJE</c:v>
                </c:pt>
              </c:strCache>
            </c:strRef>
          </c:cat>
          <c:val>
            <c:numRef>
              <c:f>Habilidades!$D$24:$I$24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0-4F87-B66F-749311F0B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305842432"/>
        <c:axId val="305848320"/>
        <c:axId val="0"/>
      </c:bar3DChart>
      <c:catAx>
        <c:axId val="30584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5848320"/>
        <c:crosses val="autoZero"/>
        <c:auto val="1"/>
        <c:lblAlgn val="ctr"/>
        <c:lblOffset val="100"/>
        <c:noMultiLvlLbl val="0"/>
      </c:catAx>
      <c:valAx>
        <c:axId val="3058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584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90563021727548"/>
          <c:y val="9.8880383684629952E-2"/>
          <c:w val="0.71902249060972645"/>
          <c:h val="0.12117532662177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b="1" u="sng">
                <a:latin typeface="Montserrat" panose="00000500000000000000" pitchFamily="2" charset="0"/>
              </a:rPr>
              <a:t>Número de Alumnas y Alumnos de</a:t>
            </a:r>
            <a:r>
              <a:rPr lang="es-MX" b="1" u="sng" baseline="0">
                <a:latin typeface="Montserrat" panose="00000500000000000000" pitchFamily="2" charset="0"/>
              </a:rPr>
              <a:t> la Escuela que requieren apoyo</a:t>
            </a:r>
            <a:endParaRPr lang="es-MX" b="1" u="sng">
              <a:latin typeface="Montserrat" panose="000005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"/>
      <c:rotY val="5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Concentrado!$B$29:$G$29</c:f>
              <c:strCache>
                <c:ptCount val="6"/>
                <c:pt idx="0">
                  <c:v>Lectura</c:v>
                </c:pt>
                <c:pt idx="1">
                  <c:v>Escritura</c:v>
                </c:pt>
                <c:pt idx="2">
                  <c:v>Lógico- matemáticas</c:v>
                </c:pt>
                <c:pt idx="3">
                  <c:v>Socio-emocionales</c:v>
                </c:pt>
                <c:pt idx="4">
                  <c:v>Sin comunicación, ni participación</c:v>
                </c:pt>
                <c:pt idx="5">
                  <c:v>Sin Participación en las actividades de aprendizaje </c:v>
                </c:pt>
              </c:strCache>
            </c:strRef>
          </c:cat>
          <c:val>
            <c:numRef>
              <c:f>Concentrado!$B$31:$G$31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9-4C4A-AC62-B8724F49559A}"/>
            </c:ext>
          </c:extLst>
        </c:ser>
        <c:ser>
          <c:idx val="1"/>
          <c:order val="1"/>
          <c:tx>
            <c:strRef>
              <c:f>Concentrado!$A$32</c:f>
              <c:strCache>
                <c:ptCount val="1"/>
                <c:pt idx="0">
                  <c:v>Diferencia</c:v>
                </c:pt>
              </c:strCache>
            </c:strRef>
          </c:tx>
          <c:spPr>
            <a:pattFill prst="wdUpDiag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val>
            <c:numRef>
              <c:f>Concentrado!$B$32:$G$32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2-42D9-A552-792BED5A6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shape val="cylinder"/>
        <c:axId val="316693504"/>
        <c:axId val="316695296"/>
        <c:axId val="0"/>
      </c:bar3DChart>
      <c:catAx>
        <c:axId val="31669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695296"/>
        <c:crosses val="autoZero"/>
        <c:auto val="1"/>
        <c:lblAlgn val="ctr"/>
        <c:lblOffset val="100"/>
        <c:noMultiLvlLbl val="0"/>
      </c:catAx>
      <c:valAx>
        <c:axId val="31669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69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thickThin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b="1" u="sng">
                <a:latin typeface="Montserrat" panose="00000500000000000000" pitchFamily="2" charset="0"/>
              </a:rPr>
              <a:t>Número de alumnas y alumnas </a:t>
            </a:r>
            <a:r>
              <a:rPr lang="es-MX" b="1" u="sng" baseline="0">
                <a:latin typeface="Montserrat" panose="00000500000000000000" pitchFamily="2" charset="0"/>
              </a:rPr>
              <a:t> con promedio igual o menor a 6.9</a:t>
            </a:r>
            <a:endParaRPr lang="es-MX" b="1" u="sng">
              <a:latin typeface="Montserrat" panose="000005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5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Concentrado!$A$3</c:f>
              <c:strCache>
                <c:ptCount val="1"/>
                <c:pt idx="0">
                  <c:v>Requieren apoyo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Concentrado!$B$4:$F$4</c:f>
              <c:strCache>
                <c:ptCount val="5"/>
                <c:pt idx="0">
                  <c:v>Español</c:v>
                </c:pt>
                <c:pt idx="1">
                  <c:v>Matemáticas</c:v>
                </c:pt>
                <c:pt idx="2">
                  <c:v>Conocimiento del Medio </c:v>
                </c:pt>
                <c:pt idx="3">
                  <c:v>Otra…</c:v>
                </c:pt>
                <c:pt idx="4">
                  <c:v>Con promedio menor o igual a 6.9</c:v>
                </c:pt>
              </c:strCache>
            </c:strRef>
          </c:cat>
          <c:val>
            <c:numRef>
              <c:f>Concentrado!$B$6:$F$6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6-4BD0-BE26-ED7DB9AD55DF}"/>
            </c:ext>
          </c:extLst>
        </c:ser>
        <c:ser>
          <c:idx val="1"/>
          <c:order val="1"/>
          <c:tx>
            <c:strRef>
              <c:f>Concentrado!$A$7</c:f>
              <c:strCache>
                <c:ptCount val="1"/>
                <c:pt idx="0">
                  <c:v>Diferencia</c:v>
                </c:pt>
              </c:strCache>
            </c:strRef>
          </c:tx>
          <c:spPr>
            <a:pattFill prst="lt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val>
            <c:numRef>
              <c:f>Concentrado!$B$7:$F$7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0-4248-B467-F1D80D149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316737024"/>
        <c:axId val="316738560"/>
        <c:axId val="0"/>
      </c:bar3DChart>
      <c:catAx>
        <c:axId val="3167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738560"/>
        <c:crosses val="autoZero"/>
        <c:auto val="1"/>
        <c:lblAlgn val="ctr"/>
        <c:lblOffset val="100"/>
        <c:noMultiLvlLbl val="0"/>
      </c:catAx>
      <c:valAx>
        <c:axId val="3167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7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thickThin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9524</xdr:colOff>
      <xdr:row>51</xdr:row>
      <xdr:rowOff>158002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9524" cy="9873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4</xdr:col>
      <xdr:colOff>761877</xdr:colOff>
      <xdr:row>0</xdr:row>
      <xdr:rowOff>1162050</xdr:rowOff>
    </xdr:to>
    <xdr:pic>
      <xdr:nvPicPr>
        <xdr:cNvPr id="2" name="Imagen 1" descr="liena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099"/>
        <a:stretch/>
      </xdr:blipFill>
      <xdr:spPr>
        <a:xfrm>
          <a:off x="28574" y="0"/>
          <a:ext cx="7724653" cy="1162050"/>
        </a:xfrm>
        <a:prstGeom prst="rect">
          <a:avLst/>
        </a:prstGeom>
      </xdr:spPr>
    </xdr:pic>
    <xdr:clientData/>
  </xdr:twoCellAnchor>
  <xdr:twoCellAnchor>
    <xdr:from>
      <xdr:col>0</xdr:col>
      <xdr:colOff>523875</xdr:colOff>
      <xdr:row>34</xdr:row>
      <xdr:rowOff>9525</xdr:rowOff>
    </xdr:from>
    <xdr:to>
      <xdr:col>4</xdr:col>
      <xdr:colOff>733425</xdr:colOff>
      <xdr:row>48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51</xdr:row>
      <xdr:rowOff>180974</xdr:rowOff>
    </xdr:from>
    <xdr:to>
      <xdr:col>4</xdr:col>
      <xdr:colOff>733425</xdr:colOff>
      <xdr:row>69</xdr:row>
      <xdr:rowOff>1838325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6</xdr:col>
      <xdr:colOff>441325</xdr:colOff>
      <xdr:row>0</xdr:row>
      <xdr:rowOff>990600</xdr:rowOff>
    </xdr:to>
    <xdr:pic>
      <xdr:nvPicPr>
        <xdr:cNvPr id="2" name="Imagen 1" descr="liena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099"/>
        <a:stretch/>
      </xdr:blipFill>
      <xdr:spPr>
        <a:xfrm>
          <a:off x="1562100" y="0"/>
          <a:ext cx="6584950" cy="9906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27</xdr:row>
      <xdr:rowOff>180975</xdr:rowOff>
    </xdr:from>
    <xdr:to>
      <xdr:col>7</xdr:col>
      <xdr:colOff>1352550</xdr:colOff>
      <xdr:row>45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6</xdr:col>
      <xdr:colOff>965200</xdr:colOff>
      <xdr:row>0</xdr:row>
      <xdr:rowOff>990600</xdr:rowOff>
    </xdr:to>
    <xdr:pic>
      <xdr:nvPicPr>
        <xdr:cNvPr id="2" name="Imagen 1" descr="liena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099"/>
        <a:stretch/>
      </xdr:blipFill>
      <xdr:spPr>
        <a:xfrm>
          <a:off x="1504950" y="0"/>
          <a:ext cx="6584950" cy="99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8</xdr:col>
      <xdr:colOff>1228724</xdr:colOff>
      <xdr:row>53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190499</xdr:rowOff>
    </xdr:from>
    <xdr:to>
      <xdr:col>6</xdr:col>
      <xdr:colOff>2129118</xdr:colOff>
      <xdr:row>51</xdr:row>
      <xdr:rowOff>694765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112059</xdr:colOff>
      <xdr:row>8</xdr:row>
      <xdr:rowOff>0</xdr:rowOff>
    </xdr:from>
    <xdr:to>
      <xdr:col>6</xdr:col>
      <xdr:colOff>1658471</xdr:colOff>
      <xdr:row>25</xdr:row>
      <xdr:rowOff>145677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1344705</xdr:colOff>
      <xdr:row>0</xdr:row>
      <xdr:rowOff>0</xdr:rowOff>
    </xdr:from>
    <xdr:to>
      <xdr:col>5</xdr:col>
      <xdr:colOff>662872</xdr:colOff>
      <xdr:row>0</xdr:row>
      <xdr:rowOff>1075764</xdr:rowOff>
    </xdr:to>
    <xdr:pic>
      <xdr:nvPicPr>
        <xdr:cNvPr id="4" name="Imagen 3" descr="liena.png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099"/>
        <a:stretch/>
      </xdr:blipFill>
      <xdr:spPr>
        <a:xfrm>
          <a:off x="1344705" y="0"/>
          <a:ext cx="7151079" cy="107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55:J57"/>
  <sheetViews>
    <sheetView tabSelected="1" topLeftCell="A33" zoomScale="85" zoomScaleNormal="85" workbookViewId="0">
      <selection activeCell="A55" sqref="A55:J57"/>
    </sheetView>
  </sheetViews>
  <sheetFormatPr baseColWidth="10" defaultRowHeight="15" x14ac:dyDescent="0.25"/>
  <sheetData>
    <row r="55" spans="1:10" ht="15" customHeight="1" x14ac:dyDescent="0.25">
      <c r="A55" s="68" t="s">
        <v>91</v>
      </c>
      <c r="B55" s="68"/>
      <c r="C55" s="68"/>
      <c r="D55" s="68"/>
      <c r="E55" s="68"/>
      <c r="F55" s="68"/>
      <c r="G55" s="68"/>
      <c r="H55" s="68"/>
      <c r="I55" s="68"/>
      <c r="J55" s="68"/>
    </row>
    <row r="56" spans="1:10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</row>
    <row r="57" spans="1:10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</row>
  </sheetData>
  <mergeCells count="1">
    <mergeCell ref="A55:J57"/>
  </mergeCells>
  <pageMargins left="0.7" right="0.7" top="0.75" bottom="0.75" header="0.3" footer="0.3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70"/>
  <sheetViews>
    <sheetView topLeftCell="A28" zoomScaleNormal="100" workbookViewId="0">
      <selection activeCell="J34" sqref="J34"/>
    </sheetView>
  </sheetViews>
  <sheetFormatPr baseColWidth="10" defaultRowHeight="15" x14ac:dyDescent="0.25"/>
  <cols>
    <col min="1" max="1" width="70.5703125" customWidth="1"/>
    <col min="6" max="6" width="5" customWidth="1"/>
    <col min="7" max="11" width="11.42578125" style="30"/>
  </cols>
  <sheetData>
    <row r="1" spans="1:10" ht="108" customHeight="1" x14ac:dyDescent="0.25"/>
    <row r="3" spans="1:10" ht="39" customHeight="1" x14ac:dyDescent="0.35">
      <c r="A3" s="69" t="s">
        <v>49</v>
      </c>
      <c r="B3" s="69"/>
      <c r="C3" s="69"/>
      <c r="D3" s="69"/>
      <c r="E3" s="69"/>
    </row>
    <row r="4" spans="1:10" ht="19.5" customHeight="1" x14ac:dyDescent="0.35">
      <c r="A4" s="10"/>
    </row>
    <row r="5" spans="1:10" ht="41.25" customHeight="1" x14ac:dyDescent="0.25">
      <c r="A5" s="70" t="s">
        <v>50</v>
      </c>
      <c r="B5" s="70"/>
      <c r="C5" s="70"/>
      <c r="D5" s="70"/>
      <c r="E5" s="70"/>
    </row>
    <row r="6" spans="1:10" ht="15.75" thickBot="1" x14ac:dyDescent="0.3"/>
    <row r="7" spans="1:10" ht="57.75" customHeight="1" thickBot="1" x14ac:dyDescent="0.4">
      <c r="A7" s="5" t="s">
        <v>22</v>
      </c>
      <c r="B7" s="21" t="s">
        <v>59</v>
      </c>
      <c r="C7" s="22" t="s">
        <v>60</v>
      </c>
      <c r="D7" s="23" t="s">
        <v>61</v>
      </c>
      <c r="E7" s="24" t="s">
        <v>62</v>
      </c>
      <c r="G7" s="31" t="s">
        <v>53</v>
      </c>
    </row>
    <row r="8" spans="1:10" ht="36" customHeight="1" thickBot="1" x14ac:dyDescent="0.3">
      <c r="A8" s="71" t="s">
        <v>23</v>
      </c>
      <c r="B8" s="72"/>
      <c r="C8" s="72"/>
      <c r="D8" s="72"/>
      <c r="E8" s="73"/>
      <c r="G8" s="30">
        <f>SUM(G9:G11)</f>
        <v>1</v>
      </c>
      <c r="H8" s="30">
        <f>SUM(H9:H11)</f>
        <v>1</v>
      </c>
      <c r="I8" s="30">
        <f>SUM(I9:I11)</f>
        <v>1</v>
      </c>
      <c r="J8" s="30">
        <f>SUM(J9:J11)</f>
        <v>0</v>
      </c>
    </row>
    <row r="9" spans="1:10" ht="36.75" thickBot="1" x14ac:dyDescent="0.3">
      <c r="A9" s="6" t="s">
        <v>24</v>
      </c>
      <c r="B9" s="25" t="s">
        <v>53</v>
      </c>
      <c r="C9" s="25"/>
      <c r="D9" s="26"/>
      <c r="E9" s="25"/>
      <c r="G9" s="30">
        <f t="shared" ref="G9:J11" si="0">IF(B9&lt;&gt;"", 1, 0)</f>
        <v>1</v>
      </c>
      <c r="H9" s="30">
        <f t="shared" si="0"/>
        <v>0</v>
      </c>
      <c r="I9" s="30">
        <f t="shared" si="0"/>
        <v>0</v>
      </c>
      <c r="J9" s="30">
        <f t="shared" si="0"/>
        <v>0</v>
      </c>
    </row>
    <row r="10" spans="1:10" ht="36.75" thickBot="1" x14ac:dyDescent="0.3">
      <c r="A10" s="7" t="s">
        <v>25</v>
      </c>
      <c r="B10" s="27"/>
      <c r="C10" s="27" t="s">
        <v>53</v>
      </c>
      <c r="D10" s="27"/>
      <c r="E10" s="27"/>
      <c r="G10" s="30">
        <f t="shared" si="0"/>
        <v>0</v>
      </c>
      <c r="H10" s="30">
        <f t="shared" si="0"/>
        <v>1</v>
      </c>
      <c r="I10" s="30">
        <f t="shared" si="0"/>
        <v>0</v>
      </c>
      <c r="J10" s="30">
        <f t="shared" si="0"/>
        <v>0</v>
      </c>
    </row>
    <row r="11" spans="1:10" ht="54.75" thickBot="1" x14ac:dyDescent="0.3">
      <c r="A11" s="6" t="s">
        <v>26</v>
      </c>
      <c r="B11" s="25"/>
      <c r="C11" s="25"/>
      <c r="D11" s="25" t="s">
        <v>53</v>
      </c>
      <c r="E11" s="25"/>
      <c r="G11" s="30">
        <f t="shared" si="0"/>
        <v>0</v>
      </c>
      <c r="H11" s="30">
        <f t="shared" si="0"/>
        <v>0</v>
      </c>
      <c r="I11" s="30">
        <f t="shared" si="0"/>
        <v>1</v>
      </c>
      <c r="J11" s="30">
        <f t="shared" si="0"/>
        <v>0</v>
      </c>
    </row>
    <row r="12" spans="1:10" ht="18.75" thickBot="1" x14ac:dyDescent="0.3">
      <c r="A12" s="71" t="s">
        <v>27</v>
      </c>
      <c r="B12" s="72"/>
      <c r="C12" s="72"/>
      <c r="D12" s="72"/>
      <c r="E12" s="73"/>
      <c r="G12" s="30">
        <f>SUM(G13:G17)</f>
        <v>1</v>
      </c>
      <c r="H12" s="30">
        <f>SUM(H13:H17)</f>
        <v>1</v>
      </c>
      <c r="I12" s="30">
        <f>SUM(I13:I17)</f>
        <v>2</v>
      </c>
      <c r="J12" s="30">
        <f>SUM(J13:J17)</f>
        <v>1</v>
      </c>
    </row>
    <row r="13" spans="1:10" ht="54.75" thickBot="1" x14ac:dyDescent="0.3">
      <c r="A13" s="8" t="s">
        <v>28</v>
      </c>
      <c r="B13" s="28" t="s">
        <v>53</v>
      </c>
      <c r="C13" s="28"/>
      <c r="D13" s="28"/>
      <c r="E13" s="28"/>
      <c r="G13" s="30">
        <f t="shared" ref="G13:J17" si="1">IF(B13&lt;&gt;"", 1, 0)</f>
        <v>1</v>
      </c>
      <c r="H13" s="30">
        <f t="shared" si="1"/>
        <v>0</v>
      </c>
      <c r="I13" s="30">
        <f t="shared" si="1"/>
        <v>0</v>
      </c>
      <c r="J13" s="30">
        <f t="shared" si="1"/>
        <v>0</v>
      </c>
    </row>
    <row r="14" spans="1:10" ht="36.75" thickBot="1" x14ac:dyDescent="0.3">
      <c r="A14" s="7" t="s">
        <v>29</v>
      </c>
      <c r="B14" s="27"/>
      <c r="C14" s="27" t="s">
        <v>53</v>
      </c>
      <c r="D14" s="27"/>
      <c r="E14" s="27"/>
      <c r="G14" s="30">
        <f t="shared" si="1"/>
        <v>0</v>
      </c>
      <c r="H14" s="30">
        <f t="shared" si="1"/>
        <v>1</v>
      </c>
      <c r="I14" s="30">
        <f t="shared" si="1"/>
        <v>0</v>
      </c>
      <c r="J14" s="30">
        <f t="shared" si="1"/>
        <v>0</v>
      </c>
    </row>
    <row r="15" spans="1:10" ht="54.75" thickBot="1" x14ac:dyDescent="0.3">
      <c r="A15" s="8" t="s">
        <v>30</v>
      </c>
      <c r="B15" s="28"/>
      <c r="C15" s="28"/>
      <c r="D15" s="28" t="s">
        <v>53</v>
      </c>
      <c r="E15" s="28"/>
      <c r="G15" s="30">
        <f t="shared" si="1"/>
        <v>0</v>
      </c>
      <c r="H15" s="30">
        <f t="shared" si="1"/>
        <v>0</v>
      </c>
      <c r="I15" s="30">
        <f t="shared" si="1"/>
        <v>1</v>
      </c>
      <c r="J15" s="30">
        <f t="shared" si="1"/>
        <v>0</v>
      </c>
    </row>
    <row r="16" spans="1:10" ht="54.75" thickBot="1" x14ac:dyDescent="0.3">
      <c r="A16" s="7" t="s">
        <v>31</v>
      </c>
      <c r="B16" s="27"/>
      <c r="C16" s="27"/>
      <c r="D16" s="27"/>
      <c r="E16" s="27" t="s">
        <v>53</v>
      </c>
      <c r="G16" s="30">
        <f t="shared" si="1"/>
        <v>0</v>
      </c>
      <c r="H16" s="30">
        <f t="shared" si="1"/>
        <v>0</v>
      </c>
      <c r="I16" s="30">
        <f t="shared" si="1"/>
        <v>0</v>
      </c>
      <c r="J16" s="30">
        <f t="shared" si="1"/>
        <v>1</v>
      </c>
    </row>
    <row r="17" spans="1:10" ht="36.75" thickBot="1" x14ac:dyDescent="0.3">
      <c r="A17" s="13" t="s">
        <v>32</v>
      </c>
      <c r="B17" s="29"/>
      <c r="C17" s="29"/>
      <c r="D17" s="29" t="s">
        <v>53</v>
      </c>
      <c r="E17" s="29"/>
      <c r="G17" s="30">
        <f t="shared" si="1"/>
        <v>0</v>
      </c>
      <c r="H17" s="30">
        <f t="shared" si="1"/>
        <v>0</v>
      </c>
      <c r="I17" s="30">
        <f t="shared" si="1"/>
        <v>1</v>
      </c>
      <c r="J17" s="30">
        <f t="shared" si="1"/>
        <v>0</v>
      </c>
    </row>
    <row r="18" spans="1:10" ht="18.75" thickBot="1" x14ac:dyDescent="0.3">
      <c r="A18" s="71" t="s">
        <v>33</v>
      </c>
      <c r="B18" s="72"/>
      <c r="C18" s="72"/>
      <c r="D18" s="72"/>
      <c r="E18" s="73"/>
      <c r="G18" s="30">
        <f>SUM(G19:G21)</f>
        <v>0</v>
      </c>
      <c r="H18" s="30">
        <f>SUM(H19:H21)</f>
        <v>1</v>
      </c>
      <c r="I18" s="30">
        <f>SUM(I19:I21)</f>
        <v>1</v>
      </c>
      <c r="J18" s="30">
        <f>SUM(J19:J21)</f>
        <v>1</v>
      </c>
    </row>
    <row r="19" spans="1:10" ht="54.75" thickBot="1" x14ac:dyDescent="0.3">
      <c r="A19" s="6" t="s">
        <v>34</v>
      </c>
      <c r="B19" s="25"/>
      <c r="C19" s="25"/>
      <c r="D19" s="25" t="s">
        <v>53</v>
      </c>
      <c r="E19" s="25"/>
      <c r="G19" s="30">
        <f t="shared" ref="G19:J21" si="2">IF(B19&lt;&gt;"", 1, 0)</f>
        <v>0</v>
      </c>
      <c r="H19" s="30">
        <f t="shared" si="2"/>
        <v>0</v>
      </c>
      <c r="I19" s="30">
        <f t="shared" si="2"/>
        <v>1</v>
      </c>
      <c r="J19" s="30">
        <f t="shared" si="2"/>
        <v>0</v>
      </c>
    </row>
    <row r="20" spans="1:10" ht="54.75" thickBot="1" x14ac:dyDescent="0.3">
      <c r="A20" s="7" t="s">
        <v>35</v>
      </c>
      <c r="B20" s="27"/>
      <c r="C20" s="27" t="s">
        <v>53</v>
      </c>
      <c r="D20" s="27"/>
      <c r="E20" s="27"/>
      <c r="G20" s="30">
        <f t="shared" si="2"/>
        <v>0</v>
      </c>
      <c r="H20" s="30">
        <f t="shared" si="2"/>
        <v>1</v>
      </c>
      <c r="I20" s="30">
        <f t="shared" si="2"/>
        <v>0</v>
      </c>
      <c r="J20" s="30">
        <f t="shared" si="2"/>
        <v>0</v>
      </c>
    </row>
    <row r="21" spans="1:10" ht="54.75" thickBot="1" x14ac:dyDescent="0.3">
      <c r="A21" s="6" t="s">
        <v>36</v>
      </c>
      <c r="B21" s="25"/>
      <c r="C21" s="25"/>
      <c r="D21" s="25"/>
      <c r="E21" s="25" t="s">
        <v>53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1</v>
      </c>
    </row>
    <row r="22" spans="1:10" ht="36" customHeight="1" thickBot="1" x14ac:dyDescent="0.3">
      <c r="A22" s="71" t="s">
        <v>37</v>
      </c>
      <c r="B22" s="72"/>
      <c r="C22" s="72"/>
      <c r="D22" s="72"/>
      <c r="E22" s="73"/>
      <c r="G22" s="30">
        <f>SUM(G23)</f>
        <v>0</v>
      </c>
      <c r="H22" s="30">
        <f>SUM(H23)</f>
        <v>0</v>
      </c>
      <c r="I22" s="30">
        <f>SUM(I23)</f>
        <v>1</v>
      </c>
      <c r="J22" s="30">
        <f>SUM(J23)</f>
        <v>0</v>
      </c>
    </row>
    <row r="23" spans="1:10" ht="72.75" thickBot="1" x14ac:dyDescent="0.3">
      <c r="A23" s="8" t="s">
        <v>38</v>
      </c>
      <c r="B23" s="28"/>
      <c r="C23" s="28"/>
      <c r="D23" s="28" t="s">
        <v>53</v>
      </c>
      <c r="E23" s="28"/>
      <c r="G23" s="30">
        <f>IF(B23&lt;&gt;"", 1, 0)</f>
        <v>0</v>
      </c>
      <c r="H23" s="30">
        <f>IF(C23&lt;&gt;"", 1, 0)</f>
        <v>0</v>
      </c>
      <c r="I23" s="30">
        <f>IF(D23&lt;&gt;"", 1, 0)</f>
        <v>1</v>
      </c>
      <c r="J23" s="30">
        <f>IF(E23&lt;&gt;"", 1, 0)</f>
        <v>0</v>
      </c>
    </row>
    <row r="24" spans="1:10" ht="18.75" thickBot="1" x14ac:dyDescent="0.3">
      <c r="A24" s="71" t="s">
        <v>39</v>
      </c>
      <c r="B24" s="72"/>
      <c r="C24" s="72"/>
      <c r="D24" s="72"/>
      <c r="E24" s="73"/>
      <c r="G24" s="30">
        <f>G25</f>
        <v>0</v>
      </c>
      <c r="H24" s="30">
        <f t="shared" ref="H24:J24" si="3">H25</f>
        <v>0</v>
      </c>
      <c r="I24" s="30">
        <f t="shared" si="3"/>
        <v>0</v>
      </c>
      <c r="J24" s="30">
        <f t="shared" si="3"/>
        <v>1</v>
      </c>
    </row>
    <row r="25" spans="1:10" ht="36.75" thickBot="1" x14ac:dyDescent="0.3">
      <c r="A25" s="6" t="s">
        <v>40</v>
      </c>
      <c r="B25" s="25"/>
      <c r="C25" s="25"/>
      <c r="D25" s="25"/>
      <c r="E25" s="25" t="s">
        <v>53</v>
      </c>
      <c r="G25" s="30">
        <f>IF(B25&lt;&gt;"", 1, 0)</f>
        <v>0</v>
      </c>
      <c r="H25" s="30">
        <f>IF(C25&lt;&gt;"", 1, 0)</f>
        <v>0</v>
      </c>
      <c r="I25" s="30">
        <f>IF(D25&lt;&gt;"", 1, 0)</f>
        <v>0</v>
      </c>
      <c r="J25" s="30">
        <f>IF(E25&lt;&gt;"", 1, 0)</f>
        <v>1</v>
      </c>
    </row>
    <row r="26" spans="1:10" ht="18.75" thickBot="1" x14ac:dyDescent="0.3">
      <c r="A26" s="71" t="s">
        <v>41</v>
      </c>
      <c r="B26" s="72"/>
      <c r="C26" s="72"/>
      <c r="D26" s="72"/>
      <c r="E26" s="73"/>
      <c r="G26" s="30">
        <f>SUM(G27:G28)</f>
        <v>0</v>
      </c>
      <c r="H26" s="30">
        <f>SUM(H27:H28)</f>
        <v>0</v>
      </c>
      <c r="I26" s="30">
        <f>SUM(I27:I28)</f>
        <v>1</v>
      </c>
      <c r="J26" s="30">
        <f>SUM(J27:J28)</f>
        <v>1</v>
      </c>
    </row>
    <row r="27" spans="1:10" ht="54.75" thickBot="1" x14ac:dyDescent="0.3">
      <c r="A27" s="8" t="s">
        <v>42</v>
      </c>
      <c r="B27" s="28"/>
      <c r="C27" s="28"/>
      <c r="D27" s="28" t="s">
        <v>53</v>
      </c>
      <c r="E27" s="28"/>
      <c r="G27" s="30">
        <f t="shared" ref="G27:J28" si="4">IF(B27&lt;&gt;"", 1, 0)</f>
        <v>0</v>
      </c>
      <c r="H27" s="30">
        <f t="shared" si="4"/>
        <v>0</v>
      </c>
      <c r="I27" s="30">
        <f t="shared" si="4"/>
        <v>1</v>
      </c>
      <c r="J27" s="30">
        <f t="shared" si="4"/>
        <v>0</v>
      </c>
    </row>
    <row r="28" spans="1:10" ht="72.75" thickBot="1" x14ac:dyDescent="0.3">
      <c r="A28" s="7" t="s">
        <v>43</v>
      </c>
      <c r="B28" s="27"/>
      <c r="C28" s="27"/>
      <c r="D28" s="27"/>
      <c r="E28" s="27" t="s">
        <v>53</v>
      </c>
      <c r="G28" s="30">
        <f t="shared" si="4"/>
        <v>0</v>
      </c>
      <c r="H28" s="30">
        <f t="shared" si="4"/>
        <v>0</v>
      </c>
      <c r="I28" s="30">
        <f t="shared" si="4"/>
        <v>0</v>
      </c>
      <c r="J28" s="30">
        <f t="shared" si="4"/>
        <v>1</v>
      </c>
    </row>
    <row r="29" spans="1:10" ht="18.75" thickBot="1" x14ac:dyDescent="0.3">
      <c r="A29" s="71" t="s">
        <v>44</v>
      </c>
      <c r="B29" s="72"/>
      <c r="C29" s="72"/>
      <c r="D29" s="72"/>
      <c r="E29" s="73"/>
      <c r="G29" s="30">
        <f>G30</f>
        <v>0</v>
      </c>
      <c r="H29" s="30">
        <f t="shared" ref="H29:J29" si="5">H30</f>
        <v>0</v>
      </c>
      <c r="I29" s="30">
        <f t="shared" si="5"/>
        <v>1</v>
      </c>
      <c r="J29" s="30">
        <f t="shared" si="5"/>
        <v>0</v>
      </c>
    </row>
    <row r="30" spans="1:10" ht="54.75" thickBot="1" x14ac:dyDescent="0.3">
      <c r="A30" s="8" t="s">
        <v>45</v>
      </c>
      <c r="B30" s="28"/>
      <c r="C30" s="28"/>
      <c r="D30" s="28" t="s">
        <v>53</v>
      </c>
      <c r="E30" s="28"/>
      <c r="G30" s="30">
        <f>IF(B30&lt;&gt;"", 1, 0)</f>
        <v>0</v>
      </c>
      <c r="H30" s="30">
        <f>IF(C30&lt;&gt;"", 1, 0)</f>
        <v>0</v>
      </c>
      <c r="I30" s="30">
        <f>IF(D30&lt;&gt;"", 1, 0)</f>
        <v>1</v>
      </c>
      <c r="J30" s="30">
        <f>IF(E30&lt;&gt;"", 1, 0)</f>
        <v>0</v>
      </c>
    </row>
    <row r="31" spans="1:10" ht="18.75" thickBot="1" x14ac:dyDescent="0.3">
      <c r="A31" s="71" t="s">
        <v>46</v>
      </c>
      <c r="B31" s="72"/>
      <c r="C31" s="72"/>
      <c r="D31" s="72"/>
      <c r="E31" s="73"/>
      <c r="G31" s="30">
        <f>G32</f>
        <v>0</v>
      </c>
      <c r="H31" s="30">
        <f t="shared" ref="H31:J31" si="6">H32</f>
        <v>0</v>
      </c>
      <c r="I31" s="30">
        <f t="shared" si="6"/>
        <v>0</v>
      </c>
      <c r="J31" s="30">
        <f t="shared" si="6"/>
        <v>1</v>
      </c>
    </row>
    <row r="32" spans="1:10" ht="36.75" thickBot="1" x14ac:dyDescent="0.3">
      <c r="A32" s="8" t="s">
        <v>47</v>
      </c>
      <c r="B32" s="28"/>
      <c r="C32" s="28"/>
      <c r="D32" s="28"/>
      <c r="E32" s="28" t="s">
        <v>53</v>
      </c>
      <c r="G32" s="30">
        <f>IF(B32&lt;&gt;"", 1, 0)</f>
        <v>0</v>
      </c>
      <c r="H32" s="30">
        <f>IF(C32&lt;&gt;"", 1, 0)</f>
        <v>0</v>
      </c>
      <c r="I32" s="30">
        <f>IF(D32&lt;&gt;"", 1, 0)</f>
        <v>0</v>
      </c>
      <c r="J32" s="30">
        <f>IF(E32&lt;&gt;"", 1, 0)</f>
        <v>1</v>
      </c>
    </row>
    <row r="33" spans="1:11" ht="45" customHeight="1" thickBot="1" x14ac:dyDescent="0.3">
      <c r="A33" s="9" t="s">
        <v>48</v>
      </c>
      <c r="B33" s="33">
        <f>G33</f>
        <v>2</v>
      </c>
      <c r="C33" s="34">
        <f t="shared" ref="C33:E33" si="7">H33</f>
        <v>3</v>
      </c>
      <c r="D33" s="32">
        <f t="shared" si="7"/>
        <v>7</v>
      </c>
      <c r="E33" s="35">
        <f t="shared" si="7"/>
        <v>5</v>
      </c>
      <c r="G33" s="30">
        <f>G32+G30+G28+G27+G25+G23+G21+G20+G19+G17+G16+G15+G14+G13+G11+G10+G9</f>
        <v>2</v>
      </c>
      <c r="H33" s="30">
        <f>H32+H30+H28+H27+H25+H23+H21+H20+H19+H17+H16+H15+H14+H13+H11+H10+H9</f>
        <v>3</v>
      </c>
      <c r="I33" s="30">
        <f>I32+I30+I28+I27+I25+I23+I21+I20+I19+I17+I16+I15+I14+I13+I11+I10+I9</f>
        <v>7</v>
      </c>
      <c r="J33" s="30">
        <f>J32+J30+J28+J27+J25+J23+J21+J20+J19+J17+J16+J15+J14+J13+J11+J10+J9</f>
        <v>5</v>
      </c>
    </row>
    <row r="34" spans="1:11" x14ac:dyDescent="0.25">
      <c r="H34" s="30" t="str">
        <f>B7</f>
        <v>No se ha realizado</v>
      </c>
      <c r="I34" s="30" t="str">
        <f>C7</f>
        <v>Lo estoy realizando pero aún no me convence</v>
      </c>
      <c r="J34" s="30" t="str">
        <f>D7</f>
        <v>Lo realizo pero tengo que mejorar</v>
      </c>
      <c r="K34" s="30" t="str">
        <f>E7</f>
        <v>Lo he logrado por completo</v>
      </c>
    </row>
    <row r="35" spans="1:11" x14ac:dyDescent="0.25">
      <c r="G35" s="30" t="str">
        <f>A8</f>
        <v>APROVECHAMIENTO ACADÉMICO Y PARTICIPACIÓN DE LOS ALUMNOS</v>
      </c>
      <c r="H35" s="30">
        <f>G8</f>
        <v>1</v>
      </c>
      <c r="I35" s="30">
        <f>H8</f>
        <v>1</v>
      </c>
      <c r="J35" s="30">
        <f>I8</f>
        <v>1</v>
      </c>
      <c r="K35" s="30">
        <f>J8</f>
        <v>0</v>
      </c>
    </row>
    <row r="36" spans="1:11" x14ac:dyDescent="0.25">
      <c r="G36" s="30" t="str">
        <f>A12</f>
        <v>PRÁCTICA DOCENTE</v>
      </c>
      <c r="H36" s="30">
        <f>G12</f>
        <v>1</v>
      </c>
      <c r="I36" s="30">
        <f>H12</f>
        <v>1</v>
      </c>
      <c r="J36" s="30">
        <f>I12</f>
        <v>2</v>
      </c>
      <c r="K36" s="30">
        <f>J12</f>
        <v>1</v>
      </c>
    </row>
    <row r="37" spans="1:11" x14ac:dyDescent="0.25">
      <c r="G37" s="30" t="str">
        <f>A18</f>
        <v>FORMACIÓN DOCENTE</v>
      </c>
      <c r="H37" s="30">
        <f>G18</f>
        <v>0</v>
      </c>
      <c r="I37" s="30">
        <f>H18</f>
        <v>1</v>
      </c>
      <c r="J37" s="30">
        <f>I18</f>
        <v>1</v>
      </c>
      <c r="K37" s="30">
        <f>J18</f>
        <v>1</v>
      </c>
    </row>
    <row r="38" spans="1:11" x14ac:dyDescent="0.25">
      <c r="G38" s="30" t="str">
        <f>A22</f>
        <v>AVANCE EN LOS PLANES Y PROGRAMAS EDUCATIVOS</v>
      </c>
      <c r="H38" s="30">
        <f>G22</f>
        <v>0</v>
      </c>
      <c r="I38" s="30">
        <f>H22</f>
        <v>0</v>
      </c>
      <c r="J38" s="30">
        <f>I22</f>
        <v>1</v>
      </c>
      <c r="K38" s="30">
        <f>J22</f>
        <v>0</v>
      </c>
    </row>
    <row r="39" spans="1:11" x14ac:dyDescent="0.25">
      <c r="G39" s="30" t="str">
        <f>A24</f>
        <v>DESEMPEÑO DE LAS AUTORIDADES ESCOLARES</v>
      </c>
      <c r="H39" s="30">
        <f>G24</f>
        <v>0</v>
      </c>
      <c r="I39" s="30">
        <f>H24</f>
        <v>0</v>
      </c>
      <c r="J39" s="30">
        <f>I24</f>
        <v>0</v>
      </c>
      <c r="K39" s="30">
        <f>J24</f>
        <v>1</v>
      </c>
    </row>
    <row r="40" spans="1:11" x14ac:dyDescent="0.25">
      <c r="G40" s="30" t="str">
        <f>A26</f>
        <v>PARTICIPACIÓN DE LA COMUNIDAD</v>
      </c>
      <c r="H40" s="30">
        <f>G26</f>
        <v>0</v>
      </c>
      <c r="I40" s="30">
        <f>H26</f>
        <v>0</v>
      </c>
      <c r="J40" s="30">
        <f>I26</f>
        <v>1</v>
      </c>
      <c r="K40" s="30">
        <f>J26</f>
        <v>1</v>
      </c>
    </row>
    <row r="41" spans="1:11" x14ac:dyDescent="0.25">
      <c r="G41" s="30" t="str">
        <f>A29</f>
        <v>INFRAESTRUCTURA Y EQUIPAMIENTO</v>
      </c>
      <c r="H41" s="30">
        <f>G29</f>
        <v>0</v>
      </c>
      <c r="I41" s="30">
        <f>H29</f>
        <v>0</v>
      </c>
      <c r="J41" s="30">
        <f>I29</f>
        <v>1</v>
      </c>
      <c r="K41" s="30">
        <f>J29</f>
        <v>0</v>
      </c>
    </row>
    <row r="42" spans="1:11" x14ac:dyDescent="0.25">
      <c r="G42" s="30" t="str">
        <f>A31</f>
        <v>HIGIENE Y SALUD</v>
      </c>
      <c r="H42" s="30">
        <f>G31</f>
        <v>0</v>
      </c>
      <c r="I42" s="30">
        <f>H31</f>
        <v>0</v>
      </c>
      <c r="J42" s="30">
        <f>I31</f>
        <v>0</v>
      </c>
      <c r="K42" s="30">
        <f>J31</f>
        <v>1</v>
      </c>
    </row>
    <row r="49" ht="49.5" customHeight="1" x14ac:dyDescent="0.25"/>
    <row r="70" ht="148.5" customHeight="1" x14ac:dyDescent="0.25"/>
  </sheetData>
  <mergeCells count="10">
    <mergeCell ref="A26:E26"/>
    <mergeCell ref="A29:E29"/>
    <mergeCell ref="A31:E31"/>
    <mergeCell ref="A8:E8"/>
    <mergeCell ref="A12:E12"/>
    <mergeCell ref="A3:E3"/>
    <mergeCell ref="A5:E5"/>
    <mergeCell ref="A18:E18"/>
    <mergeCell ref="A22:E22"/>
    <mergeCell ref="A24:E24"/>
  </mergeCells>
  <pageMargins left="0.70866141732283472" right="0.70866141732283472" top="0.74803149606299213" bottom="0.74803149606299213" header="0.31496062992125984" footer="0.31496062992125984"/>
  <pageSetup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27"/>
  <sheetViews>
    <sheetView workbookViewId="0">
      <selection activeCell="H22" sqref="H22"/>
    </sheetView>
  </sheetViews>
  <sheetFormatPr baseColWidth="10" defaultRowHeight="15" x14ac:dyDescent="0.25"/>
  <cols>
    <col min="3" max="3" width="36.5703125" customWidth="1"/>
    <col min="4" max="6" width="18.7109375" customWidth="1"/>
    <col min="7" max="7" width="20.140625" customWidth="1"/>
    <col min="8" max="8" width="20.5703125" customWidth="1"/>
    <col min="10" max="10" width="42.42578125" customWidth="1"/>
  </cols>
  <sheetData>
    <row r="1" spans="1:9" ht="81" customHeight="1" x14ac:dyDescent="0.25"/>
    <row r="2" spans="1:9" ht="15.75" thickBot="1" x14ac:dyDescent="0.3"/>
    <row r="3" spans="1:9" ht="27" customHeight="1" thickBot="1" x14ac:dyDescent="0.3">
      <c r="A3" s="75" t="s">
        <v>57</v>
      </c>
      <c r="B3" s="75" t="s">
        <v>56</v>
      </c>
      <c r="C3" s="75" t="s">
        <v>0</v>
      </c>
      <c r="D3" s="90" t="s">
        <v>66</v>
      </c>
      <c r="E3" s="90"/>
      <c r="F3" s="90"/>
      <c r="G3" s="90"/>
      <c r="H3" s="75" t="s">
        <v>55</v>
      </c>
      <c r="I3" s="40"/>
    </row>
    <row r="4" spans="1:9" ht="66.75" thickBot="1" x14ac:dyDescent="0.3">
      <c r="A4" s="75"/>
      <c r="B4" s="75"/>
      <c r="C4" s="75"/>
      <c r="D4" s="42" t="s">
        <v>1</v>
      </c>
      <c r="E4" s="42" t="s">
        <v>2</v>
      </c>
      <c r="F4" s="42" t="s">
        <v>3</v>
      </c>
      <c r="G4" s="42" t="s">
        <v>71</v>
      </c>
      <c r="H4" s="75"/>
    </row>
    <row r="5" spans="1:9" ht="26.1" customHeight="1" thickBot="1" x14ac:dyDescent="0.3">
      <c r="A5" s="43">
        <v>1</v>
      </c>
      <c r="B5" s="43" t="s">
        <v>67</v>
      </c>
      <c r="C5" s="1" t="s">
        <v>5</v>
      </c>
      <c r="D5" s="11">
        <v>7</v>
      </c>
      <c r="E5" s="41">
        <v>6</v>
      </c>
      <c r="F5" s="11">
        <v>7</v>
      </c>
      <c r="G5" s="41">
        <v>8</v>
      </c>
      <c r="H5" s="11">
        <f>AVERAGE(D5:G5)</f>
        <v>7</v>
      </c>
    </row>
    <row r="6" spans="1:9" ht="26.1" customHeight="1" thickBot="1" x14ac:dyDescent="0.3">
      <c r="A6" s="43">
        <v>1</v>
      </c>
      <c r="B6" s="43" t="s">
        <v>67</v>
      </c>
      <c r="C6" s="1" t="s">
        <v>6</v>
      </c>
      <c r="D6" s="11">
        <v>9</v>
      </c>
      <c r="E6" s="11">
        <v>7</v>
      </c>
      <c r="F6" s="11">
        <v>9</v>
      </c>
      <c r="G6" s="11">
        <v>10</v>
      </c>
      <c r="H6" s="11">
        <f t="shared" ref="H6:H19" si="0">AVERAGE(D6:G6)</f>
        <v>8.75</v>
      </c>
    </row>
    <row r="7" spans="1:9" ht="26.1" customHeight="1" thickBot="1" x14ac:dyDescent="0.3">
      <c r="A7" s="43">
        <v>1</v>
      </c>
      <c r="B7" s="43" t="s">
        <v>67</v>
      </c>
      <c r="C7" s="1" t="s">
        <v>7</v>
      </c>
      <c r="D7" s="11">
        <v>6</v>
      </c>
      <c r="E7" s="11">
        <v>5</v>
      </c>
      <c r="F7" s="11">
        <v>6</v>
      </c>
      <c r="G7" s="11">
        <v>7</v>
      </c>
      <c r="H7" s="11">
        <f t="shared" si="0"/>
        <v>6</v>
      </c>
    </row>
    <row r="8" spans="1:9" ht="26.1" customHeight="1" thickBot="1" x14ac:dyDescent="0.3">
      <c r="A8" s="43">
        <v>1</v>
      </c>
      <c r="B8" s="43" t="s">
        <v>67</v>
      </c>
      <c r="C8" s="1" t="s">
        <v>8</v>
      </c>
      <c r="D8" s="11">
        <v>5</v>
      </c>
      <c r="E8" s="11">
        <v>5</v>
      </c>
      <c r="F8" s="11">
        <v>6</v>
      </c>
      <c r="G8" s="11">
        <v>7</v>
      </c>
      <c r="H8" s="11">
        <f t="shared" si="0"/>
        <v>5.75</v>
      </c>
    </row>
    <row r="9" spans="1:9" ht="26.1" customHeight="1" thickBot="1" x14ac:dyDescent="0.3">
      <c r="A9" s="43"/>
      <c r="B9" s="43"/>
      <c r="C9" s="1" t="s">
        <v>9</v>
      </c>
      <c r="D9" s="12" t="s">
        <v>9</v>
      </c>
      <c r="E9" s="12" t="s">
        <v>9</v>
      </c>
      <c r="F9" s="12" t="s">
        <v>9</v>
      </c>
      <c r="G9" s="12" t="s">
        <v>9</v>
      </c>
      <c r="H9" s="11" t="e">
        <f t="shared" si="0"/>
        <v>#DIV/0!</v>
      </c>
    </row>
    <row r="10" spans="1:9" ht="26.1" customHeight="1" thickBot="1" x14ac:dyDescent="0.3">
      <c r="A10" s="43"/>
      <c r="B10" s="43"/>
      <c r="C10" s="1" t="s">
        <v>9</v>
      </c>
      <c r="D10" s="12" t="s">
        <v>9</v>
      </c>
      <c r="E10" s="12" t="s">
        <v>9</v>
      </c>
      <c r="F10" s="12" t="s">
        <v>9</v>
      </c>
      <c r="G10" s="12" t="s">
        <v>9</v>
      </c>
      <c r="H10" s="11" t="e">
        <f t="shared" si="0"/>
        <v>#DIV/0!</v>
      </c>
    </row>
    <row r="11" spans="1:9" ht="26.1" customHeight="1" thickBot="1" x14ac:dyDescent="0.3">
      <c r="A11" s="43"/>
      <c r="B11" s="43"/>
      <c r="C11" s="1" t="s">
        <v>9</v>
      </c>
      <c r="D11" s="12" t="s">
        <v>9</v>
      </c>
      <c r="E11" s="12" t="s">
        <v>9</v>
      </c>
      <c r="F11" s="12" t="s">
        <v>9</v>
      </c>
      <c r="G11" s="12" t="s">
        <v>9</v>
      </c>
      <c r="H11" s="11" t="e">
        <f t="shared" si="0"/>
        <v>#DIV/0!</v>
      </c>
    </row>
    <row r="12" spans="1:9" ht="26.1" customHeight="1" thickBot="1" x14ac:dyDescent="0.3">
      <c r="A12" s="43"/>
      <c r="B12" s="43"/>
      <c r="C12" s="1" t="s">
        <v>9</v>
      </c>
      <c r="D12" s="12" t="s">
        <v>9</v>
      </c>
      <c r="E12" s="12" t="s">
        <v>9</v>
      </c>
      <c r="F12" s="12" t="s">
        <v>9</v>
      </c>
      <c r="G12" s="12" t="s">
        <v>9</v>
      </c>
      <c r="H12" s="11" t="e">
        <f t="shared" si="0"/>
        <v>#DIV/0!</v>
      </c>
    </row>
    <row r="13" spans="1:9" ht="26.1" customHeight="1" thickBot="1" x14ac:dyDescent="0.3">
      <c r="A13" s="43"/>
      <c r="B13" s="43"/>
      <c r="C13" s="1" t="s">
        <v>9</v>
      </c>
      <c r="D13" s="12" t="s">
        <v>9</v>
      </c>
      <c r="E13" s="12" t="s">
        <v>9</v>
      </c>
      <c r="F13" s="12" t="s">
        <v>9</v>
      </c>
      <c r="G13" s="12" t="s">
        <v>9</v>
      </c>
      <c r="H13" s="11" t="e">
        <f t="shared" si="0"/>
        <v>#DIV/0!</v>
      </c>
    </row>
    <row r="14" spans="1:9" ht="26.1" customHeight="1" thickBot="1" x14ac:dyDescent="0.3">
      <c r="A14" s="43"/>
      <c r="B14" s="43"/>
      <c r="C14" s="1" t="s">
        <v>9</v>
      </c>
      <c r="D14" s="12" t="s">
        <v>9</v>
      </c>
      <c r="E14" s="12" t="s">
        <v>9</v>
      </c>
      <c r="F14" s="12" t="s">
        <v>9</v>
      </c>
      <c r="G14" s="12" t="s">
        <v>9</v>
      </c>
      <c r="H14" s="11" t="e">
        <f t="shared" si="0"/>
        <v>#DIV/0!</v>
      </c>
    </row>
    <row r="15" spans="1:9" ht="26.1" customHeight="1" thickBot="1" x14ac:dyDescent="0.3">
      <c r="A15" s="43"/>
      <c r="B15" s="43"/>
      <c r="C15" s="1" t="s">
        <v>9</v>
      </c>
      <c r="D15" s="12" t="s">
        <v>9</v>
      </c>
      <c r="E15" s="12" t="s">
        <v>9</v>
      </c>
      <c r="F15" s="12" t="s">
        <v>9</v>
      </c>
      <c r="G15" s="12" t="s">
        <v>9</v>
      </c>
      <c r="H15" s="11" t="e">
        <f t="shared" si="0"/>
        <v>#DIV/0!</v>
      </c>
    </row>
    <row r="16" spans="1:9" ht="26.1" customHeight="1" thickBot="1" x14ac:dyDescent="0.3">
      <c r="A16" s="43"/>
      <c r="B16" s="43"/>
      <c r="C16" s="1" t="s">
        <v>9</v>
      </c>
      <c r="D16" s="12" t="s">
        <v>9</v>
      </c>
      <c r="E16" s="12" t="s">
        <v>9</v>
      </c>
      <c r="F16" s="12" t="s">
        <v>9</v>
      </c>
      <c r="G16" s="12" t="s">
        <v>9</v>
      </c>
      <c r="H16" s="11" t="e">
        <f t="shared" si="0"/>
        <v>#DIV/0!</v>
      </c>
    </row>
    <row r="17" spans="1:10" ht="26.1" customHeight="1" thickBot="1" x14ac:dyDescent="0.3">
      <c r="A17" s="43"/>
      <c r="B17" s="43"/>
      <c r="C17" s="1" t="s">
        <v>9</v>
      </c>
      <c r="D17" s="12" t="s">
        <v>9</v>
      </c>
      <c r="E17" s="12" t="s">
        <v>9</v>
      </c>
      <c r="F17" s="12" t="s">
        <v>9</v>
      </c>
      <c r="G17" s="12" t="s">
        <v>9</v>
      </c>
      <c r="H17" s="11" t="e">
        <f t="shared" si="0"/>
        <v>#DIV/0!</v>
      </c>
    </row>
    <row r="18" spans="1:10" ht="26.1" customHeight="1" thickBot="1" x14ac:dyDescent="0.3">
      <c r="A18" s="43"/>
      <c r="B18" s="43"/>
      <c r="C18" s="1" t="s">
        <v>9</v>
      </c>
      <c r="D18" s="12" t="s">
        <v>9</v>
      </c>
      <c r="E18" s="12" t="s">
        <v>9</v>
      </c>
      <c r="F18" s="12" t="s">
        <v>9</v>
      </c>
      <c r="G18" s="12" t="s">
        <v>9</v>
      </c>
      <c r="H18" s="11" t="e">
        <f t="shared" si="0"/>
        <v>#DIV/0!</v>
      </c>
      <c r="J18" s="39" t="s">
        <v>65</v>
      </c>
    </row>
    <row r="19" spans="1:10" ht="25.5" customHeight="1" thickBot="1" x14ac:dyDescent="0.3">
      <c r="A19" s="43"/>
      <c r="B19" s="43"/>
      <c r="C19" s="1" t="s">
        <v>9</v>
      </c>
      <c r="D19" s="12" t="s">
        <v>9</v>
      </c>
      <c r="E19" s="12" t="s">
        <v>9</v>
      </c>
      <c r="F19" s="12" t="s">
        <v>9</v>
      </c>
      <c r="G19" s="12" t="s">
        <v>9</v>
      </c>
      <c r="H19" s="11" t="e">
        <f t="shared" si="0"/>
        <v>#DIV/0!</v>
      </c>
    </row>
    <row r="20" spans="1:10" ht="25.5" customHeight="1" thickBot="1" x14ac:dyDescent="0.3">
      <c r="A20" s="76"/>
      <c r="B20" s="76"/>
      <c r="C20" s="76"/>
      <c r="D20" s="76"/>
      <c r="E20" s="76"/>
      <c r="F20" s="76"/>
      <c r="G20" s="76"/>
      <c r="H20" s="76"/>
    </row>
    <row r="21" spans="1:10" ht="15.75" customHeight="1" thickBot="1" x14ac:dyDescent="0.3">
      <c r="A21" s="78" t="s">
        <v>75</v>
      </c>
      <c r="B21" s="79"/>
      <c r="C21" s="80"/>
      <c r="D21" s="77" t="s">
        <v>10</v>
      </c>
      <c r="E21" s="77"/>
      <c r="F21" s="77"/>
      <c r="G21" s="77"/>
      <c r="H21" s="49"/>
    </row>
    <row r="22" spans="1:10" ht="45.75" thickBot="1" x14ac:dyDescent="0.35">
      <c r="A22" s="81"/>
      <c r="B22" s="82"/>
      <c r="C22" s="83"/>
      <c r="D22" s="60" t="s">
        <v>1</v>
      </c>
      <c r="E22" s="60" t="s">
        <v>2</v>
      </c>
      <c r="F22" s="60" t="s">
        <v>3</v>
      </c>
      <c r="G22" s="60" t="s">
        <v>4</v>
      </c>
      <c r="H22" s="50" t="s">
        <v>92</v>
      </c>
    </row>
    <row r="23" spans="1:10" ht="42.75" customHeight="1" thickBot="1" x14ac:dyDescent="0.3">
      <c r="A23" s="84"/>
      <c r="B23" s="85"/>
      <c r="C23" s="86"/>
      <c r="D23" s="61"/>
      <c r="E23" s="61"/>
      <c r="F23" s="61"/>
      <c r="G23" s="62" t="s">
        <v>82</v>
      </c>
      <c r="H23" s="50"/>
    </row>
    <row r="24" spans="1:10" ht="38.25" customHeight="1" thickBot="1" x14ac:dyDescent="0.3">
      <c r="A24" s="87" t="s">
        <v>76</v>
      </c>
      <c r="B24" s="87"/>
      <c r="C24" s="87"/>
      <c r="D24" s="37">
        <f t="shared" ref="D24:G24" si="1">COUNTIF(D5:D19, "&lt;7")</f>
        <v>2</v>
      </c>
      <c r="E24" s="37">
        <f t="shared" si="1"/>
        <v>3</v>
      </c>
      <c r="F24" s="37">
        <f t="shared" si="1"/>
        <v>2</v>
      </c>
      <c r="G24" s="37">
        <f t="shared" si="1"/>
        <v>0</v>
      </c>
      <c r="H24" s="37">
        <f>COUNTIF(H5:H19, "&lt;7")</f>
        <v>2</v>
      </c>
    </row>
    <row r="25" spans="1:10" ht="40.5" customHeight="1" thickBot="1" x14ac:dyDescent="0.3">
      <c r="A25" s="88" t="s">
        <v>78</v>
      </c>
      <c r="B25" s="88"/>
      <c r="C25" s="88"/>
      <c r="D25" s="38">
        <f>COUNTIF(D5:D19, "&gt;6.9")-COUNTIF(D5:D19, "&gt;7.9")</f>
        <v>1</v>
      </c>
      <c r="E25" s="38">
        <f>COUNTIF(E5:E19, "&gt;6.9")-COUNTIF(E5:E19, "&gt;7.9")</f>
        <v>1</v>
      </c>
      <c r="F25" s="38">
        <f>COUNTIF(F5:F19, "&gt;6.9")-COUNTIF(F5:F19, "&gt;7.9")</f>
        <v>1</v>
      </c>
      <c r="G25" s="38">
        <f>COUNTIF(G5:G19, "&gt;6.9")-COUNTIF(G5:G19, "&gt;7.9")</f>
        <v>2</v>
      </c>
      <c r="H25" s="38">
        <f>COUNTIF(H5:H19, "&gt;6.9")-COUNTIF(H5:H19, "&gt;7.9")</f>
        <v>1</v>
      </c>
    </row>
    <row r="26" spans="1:10" ht="33" customHeight="1" thickBot="1" x14ac:dyDescent="0.3">
      <c r="A26" s="89" t="s">
        <v>77</v>
      </c>
      <c r="B26" s="89"/>
      <c r="C26" s="89"/>
      <c r="D26" s="38">
        <f>COUNTIF(D5:D19, "&gt;7.9")</f>
        <v>1</v>
      </c>
      <c r="E26" s="38">
        <f>COUNTIF(E5:E19, "&gt;7.9")</f>
        <v>0</v>
      </c>
      <c r="F26" s="38">
        <f>COUNTIF(F5:F19, "&gt;7.9")</f>
        <v>1</v>
      </c>
      <c r="G26" s="38">
        <f>COUNTIF(G5:G19, "&gt;7.9")</f>
        <v>2</v>
      </c>
      <c r="H26" s="38">
        <f>COUNTIF(H5:H19, "&gt;7.9")</f>
        <v>1</v>
      </c>
    </row>
    <row r="27" spans="1:10" ht="39.75" customHeight="1" thickBot="1" x14ac:dyDescent="0.3">
      <c r="A27" s="74" t="s">
        <v>86</v>
      </c>
      <c r="B27" s="74"/>
      <c r="C27" s="74"/>
      <c r="D27" s="63">
        <f>D24+D25+D26</f>
        <v>4</v>
      </c>
      <c r="E27" s="63">
        <f>E24+E25+E26</f>
        <v>4</v>
      </c>
      <c r="F27" s="63">
        <f>F24+F25+F26</f>
        <v>4</v>
      </c>
      <c r="G27" s="63">
        <f>G24+G25+G26</f>
        <v>4</v>
      </c>
      <c r="H27" s="63">
        <f>H24+H25+H26</f>
        <v>4</v>
      </c>
    </row>
  </sheetData>
  <mergeCells count="12">
    <mergeCell ref="A27:C27"/>
    <mergeCell ref="H3:H4"/>
    <mergeCell ref="A3:A4"/>
    <mergeCell ref="B3:B4"/>
    <mergeCell ref="A20:H20"/>
    <mergeCell ref="D21:G21"/>
    <mergeCell ref="A21:C23"/>
    <mergeCell ref="A24:C24"/>
    <mergeCell ref="A25:C25"/>
    <mergeCell ref="A26:C26"/>
    <mergeCell ref="C3:C4"/>
    <mergeCell ref="D3:G3"/>
  </mergeCells>
  <conditionalFormatting sqref="D5:G8 G19">
    <cfRule type="cellIs" dxfId="56" priority="61" operator="between">
      <formula>8</formula>
      <formula>10</formula>
    </cfRule>
    <cfRule type="cellIs" dxfId="55" priority="62" operator="between">
      <formula>7</formula>
      <formula>7.9</formula>
    </cfRule>
    <cfRule type="cellIs" dxfId="54" priority="63" operator="between">
      <formula>0</formula>
      <formula>6.9</formula>
    </cfRule>
  </conditionalFormatting>
  <conditionalFormatting sqref="H5:H19">
    <cfRule type="cellIs" dxfId="53" priority="58" operator="between">
      <formula>8</formula>
      <formula>10</formula>
    </cfRule>
    <cfRule type="cellIs" dxfId="52" priority="59" operator="between">
      <formula>7</formula>
      <formula>7.9</formula>
    </cfRule>
    <cfRule type="cellIs" dxfId="51" priority="60" operator="between">
      <formula>0</formula>
      <formula>6.9</formula>
    </cfRule>
  </conditionalFormatting>
  <conditionalFormatting sqref="C9">
    <cfRule type="cellIs" dxfId="50" priority="55" operator="between">
      <formula>8</formula>
      <formula>10</formula>
    </cfRule>
    <cfRule type="cellIs" dxfId="49" priority="56" operator="between">
      <formula>7</formula>
      <formula>7.9</formula>
    </cfRule>
    <cfRule type="cellIs" dxfId="48" priority="57" operator="between">
      <formula>0</formula>
      <formula>6.9</formula>
    </cfRule>
  </conditionalFormatting>
  <conditionalFormatting sqref="C11">
    <cfRule type="cellIs" dxfId="47" priority="52" operator="between">
      <formula>8</formula>
      <formula>10</formula>
    </cfRule>
    <cfRule type="cellIs" dxfId="46" priority="53" operator="between">
      <formula>7</formula>
      <formula>7.9</formula>
    </cfRule>
    <cfRule type="cellIs" dxfId="45" priority="54" operator="between">
      <formula>0</formula>
      <formula>6.9</formula>
    </cfRule>
  </conditionalFormatting>
  <conditionalFormatting sqref="C13">
    <cfRule type="cellIs" dxfId="44" priority="49" operator="between">
      <formula>8</formula>
      <formula>10</formula>
    </cfRule>
    <cfRule type="cellIs" dxfId="43" priority="50" operator="between">
      <formula>7</formula>
      <formula>7.9</formula>
    </cfRule>
    <cfRule type="cellIs" dxfId="42" priority="51" operator="between">
      <formula>0</formula>
      <formula>6.9</formula>
    </cfRule>
  </conditionalFormatting>
  <conditionalFormatting sqref="C15">
    <cfRule type="cellIs" dxfId="41" priority="46" operator="between">
      <formula>8</formula>
      <formula>10</formula>
    </cfRule>
    <cfRule type="cellIs" dxfId="40" priority="47" operator="between">
      <formula>7</formula>
      <formula>7.9</formula>
    </cfRule>
    <cfRule type="cellIs" dxfId="39" priority="48" operator="between">
      <formula>0</formula>
      <formula>6.9</formula>
    </cfRule>
  </conditionalFormatting>
  <conditionalFormatting sqref="C17">
    <cfRule type="cellIs" dxfId="38" priority="43" operator="between">
      <formula>8</formula>
      <formula>10</formula>
    </cfRule>
    <cfRule type="cellIs" dxfId="37" priority="44" operator="between">
      <formula>7</formula>
      <formula>7.9</formula>
    </cfRule>
    <cfRule type="cellIs" dxfId="36" priority="45" operator="between">
      <formula>0</formula>
      <formula>6.9</formula>
    </cfRule>
  </conditionalFormatting>
  <conditionalFormatting sqref="D10:D19">
    <cfRule type="cellIs" dxfId="35" priority="25" operator="between">
      <formula>8</formula>
      <formula>10</formula>
    </cfRule>
    <cfRule type="cellIs" dxfId="34" priority="26" operator="between">
      <formula>7</formula>
      <formula>7.9</formula>
    </cfRule>
    <cfRule type="cellIs" dxfId="33" priority="27" operator="between">
      <formula>0</formula>
      <formula>6.9</formula>
    </cfRule>
  </conditionalFormatting>
  <conditionalFormatting sqref="E10:E19">
    <cfRule type="cellIs" dxfId="32" priority="22" operator="between">
      <formula>8</formula>
      <formula>10</formula>
    </cfRule>
    <cfRule type="cellIs" dxfId="31" priority="23" operator="between">
      <formula>7</formula>
      <formula>7.9</formula>
    </cfRule>
    <cfRule type="cellIs" dxfId="30" priority="24" operator="between">
      <formula>0</formula>
      <formula>6.9</formula>
    </cfRule>
  </conditionalFormatting>
  <conditionalFormatting sqref="F10:F19">
    <cfRule type="cellIs" dxfId="29" priority="19" operator="between">
      <formula>8</formula>
      <formula>10</formula>
    </cfRule>
    <cfRule type="cellIs" dxfId="28" priority="20" operator="between">
      <formula>7</formula>
      <formula>7.9</formula>
    </cfRule>
    <cfRule type="cellIs" dxfId="27" priority="21" operator="between">
      <formula>0</formula>
      <formula>6.9</formula>
    </cfRule>
  </conditionalFormatting>
  <conditionalFormatting sqref="D9:G9 E10:G19">
    <cfRule type="cellIs" dxfId="26" priority="40" operator="between">
      <formula>8</formula>
      <formula>10</formula>
    </cfRule>
    <cfRule type="cellIs" dxfId="25" priority="41" operator="between">
      <formula>7</formula>
      <formula>7.9</formula>
    </cfRule>
    <cfRule type="cellIs" dxfId="24" priority="42" operator="between">
      <formula>0</formula>
      <formula>6.9</formula>
    </cfRule>
  </conditionalFormatting>
  <conditionalFormatting sqref="G11">
    <cfRule type="cellIs" dxfId="23" priority="37" operator="between">
      <formula>8</formula>
      <formula>10</formula>
    </cfRule>
    <cfRule type="cellIs" dxfId="22" priority="38" operator="between">
      <formula>7</formula>
      <formula>7.9</formula>
    </cfRule>
    <cfRule type="cellIs" dxfId="21" priority="39" operator="between">
      <formula>0</formula>
      <formula>6.9</formula>
    </cfRule>
  </conditionalFormatting>
  <conditionalFormatting sqref="G13">
    <cfRule type="cellIs" dxfId="20" priority="34" operator="between">
      <formula>8</formula>
      <formula>10</formula>
    </cfRule>
    <cfRule type="cellIs" dxfId="19" priority="35" operator="between">
      <formula>7</formula>
      <formula>7.9</formula>
    </cfRule>
    <cfRule type="cellIs" dxfId="18" priority="36" operator="between">
      <formula>0</formula>
      <formula>6.9</formula>
    </cfRule>
  </conditionalFormatting>
  <conditionalFormatting sqref="G15">
    <cfRule type="cellIs" dxfId="17" priority="31" operator="between">
      <formula>8</formula>
      <formula>10</formula>
    </cfRule>
    <cfRule type="cellIs" dxfId="16" priority="32" operator="between">
      <formula>7</formula>
      <formula>7.9</formula>
    </cfRule>
    <cfRule type="cellIs" dxfId="15" priority="33" operator="between">
      <formula>0</formula>
      <formula>6.9</formula>
    </cfRule>
  </conditionalFormatting>
  <conditionalFormatting sqref="G17">
    <cfRule type="cellIs" dxfId="14" priority="28" operator="between">
      <formula>8</formula>
      <formula>10</formula>
    </cfRule>
    <cfRule type="cellIs" dxfId="13" priority="29" operator="between">
      <formula>7</formula>
      <formula>7.9</formula>
    </cfRule>
    <cfRule type="cellIs" dxfId="12" priority="30" operator="between">
      <formula>0</formula>
      <formula>6.9</formula>
    </cfRule>
  </conditionalFormatting>
  <pageMargins left="0.70866141732283472" right="0.70866141732283472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24"/>
  <sheetViews>
    <sheetView workbookViewId="0">
      <selection activeCell="D23" sqref="D23"/>
    </sheetView>
  </sheetViews>
  <sheetFormatPr baseColWidth="10" defaultRowHeight="15" x14ac:dyDescent="0.25"/>
  <cols>
    <col min="3" max="3" width="27.85546875" customWidth="1"/>
    <col min="4" max="9" width="18.7109375" customWidth="1"/>
  </cols>
  <sheetData>
    <row r="1" spans="1:14" ht="79.5" customHeight="1" x14ac:dyDescent="0.25">
      <c r="L1" s="30"/>
    </row>
    <row r="2" spans="1:14" ht="16.5" thickBot="1" x14ac:dyDescent="0.3">
      <c r="L2" s="30" t="s">
        <v>68</v>
      </c>
      <c r="M2" t="s">
        <v>72</v>
      </c>
      <c r="N2" s="59" t="s">
        <v>79</v>
      </c>
    </row>
    <row r="3" spans="1:14" ht="18.75" thickBot="1" x14ac:dyDescent="0.3">
      <c r="A3" s="91" t="s">
        <v>57</v>
      </c>
      <c r="B3" s="91" t="s">
        <v>56</v>
      </c>
      <c r="C3" s="100" t="s">
        <v>0</v>
      </c>
      <c r="D3" s="102" t="s">
        <v>11</v>
      </c>
      <c r="E3" s="103"/>
      <c r="F3" s="103"/>
      <c r="G3" s="104"/>
      <c r="H3" s="14"/>
      <c r="I3" s="14"/>
      <c r="L3" s="30" t="s">
        <v>69</v>
      </c>
      <c r="M3" t="s">
        <v>73</v>
      </c>
      <c r="N3" s="59" t="s">
        <v>80</v>
      </c>
    </row>
    <row r="4" spans="1:14" ht="66" customHeight="1" thickBot="1" x14ac:dyDescent="0.3">
      <c r="A4" s="92" t="s">
        <v>57</v>
      </c>
      <c r="B4" s="92" t="s">
        <v>56</v>
      </c>
      <c r="C4" s="101"/>
      <c r="D4" s="47" t="s">
        <v>12</v>
      </c>
      <c r="E4" s="47" t="s">
        <v>13</v>
      </c>
      <c r="F4" s="47" t="s">
        <v>14</v>
      </c>
      <c r="G4" s="47" t="s">
        <v>15</v>
      </c>
      <c r="H4" s="51" t="s">
        <v>51</v>
      </c>
      <c r="I4" s="52" t="s">
        <v>63</v>
      </c>
      <c r="L4" s="30" t="s">
        <v>70</v>
      </c>
      <c r="M4" t="s">
        <v>74</v>
      </c>
      <c r="N4" s="59" t="s">
        <v>81</v>
      </c>
    </row>
    <row r="5" spans="1:14" ht="30" customHeight="1" thickBot="1" x14ac:dyDescent="0.3">
      <c r="A5" s="48">
        <v>1</v>
      </c>
      <c r="B5" s="48" t="s">
        <v>67</v>
      </c>
      <c r="C5" s="16" t="s">
        <v>5</v>
      </c>
      <c r="D5" s="46" t="s">
        <v>68</v>
      </c>
      <c r="E5" s="46" t="s">
        <v>68</v>
      </c>
      <c r="F5" s="46" t="s">
        <v>70</v>
      </c>
      <c r="G5" s="46" t="s">
        <v>69</v>
      </c>
      <c r="H5" s="46" t="s">
        <v>72</v>
      </c>
      <c r="I5" s="46" t="s">
        <v>79</v>
      </c>
    </row>
    <row r="6" spans="1:14" ht="30" customHeight="1" thickBot="1" x14ac:dyDescent="0.3">
      <c r="A6" s="44">
        <v>1</v>
      </c>
      <c r="B6" s="44" t="s">
        <v>67</v>
      </c>
      <c r="C6" s="15" t="s">
        <v>16</v>
      </c>
      <c r="D6" s="46" t="s">
        <v>69</v>
      </c>
      <c r="E6" s="46" t="s">
        <v>68</v>
      </c>
      <c r="F6" s="46" t="s">
        <v>68</v>
      </c>
      <c r="G6" s="46" t="s">
        <v>70</v>
      </c>
      <c r="H6" s="46" t="s">
        <v>73</v>
      </c>
      <c r="I6" s="46" t="s">
        <v>80</v>
      </c>
    </row>
    <row r="7" spans="1:14" ht="30" customHeight="1" thickBot="1" x14ac:dyDescent="0.3">
      <c r="A7" s="48">
        <v>1</v>
      </c>
      <c r="B7" s="48" t="s">
        <v>67</v>
      </c>
      <c r="C7" s="16" t="s">
        <v>17</v>
      </c>
      <c r="D7" s="46" t="s">
        <v>70</v>
      </c>
      <c r="E7" s="46" t="s">
        <v>68</v>
      </c>
      <c r="F7" s="46" t="s">
        <v>69</v>
      </c>
      <c r="G7" s="46" t="s">
        <v>69</v>
      </c>
      <c r="H7" s="46" t="s">
        <v>74</v>
      </c>
      <c r="I7" s="46" t="s">
        <v>80</v>
      </c>
    </row>
    <row r="8" spans="1:14" ht="30" customHeight="1" thickBot="1" x14ac:dyDescent="0.3">
      <c r="A8" s="44">
        <v>1</v>
      </c>
      <c r="B8" s="44" t="s">
        <v>67</v>
      </c>
      <c r="C8" s="15" t="s">
        <v>8</v>
      </c>
      <c r="D8" s="46" t="s">
        <v>69</v>
      </c>
      <c r="E8" s="46" t="s">
        <v>68</v>
      </c>
      <c r="F8" s="46" t="s">
        <v>70</v>
      </c>
      <c r="G8" s="46" t="s">
        <v>68</v>
      </c>
      <c r="H8" s="54" t="s">
        <v>72</v>
      </c>
      <c r="I8" s="53" t="s">
        <v>81</v>
      </c>
    </row>
    <row r="9" spans="1:14" ht="30" customHeight="1" thickBot="1" x14ac:dyDescent="0.3">
      <c r="A9" s="48"/>
      <c r="B9" s="48"/>
      <c r="C9" s="16"/>
      <c r="D9" s="55"/>
      <c r="E9" s="55"/>
      <c r="F9" s="56"/>
      <c r="G9" s="56"/>
      <c r="H9" s="56"/>
      <c r="I9" s="56"/>
    </row>
    <row r="10" spans="1:14" ht="30" customHeight="1" thickBot="1" x14ac:dyDescent="0.3">
      <c r="A10" s="44"/>
      <c r="B10" s="44"/>
      <c r="C10" s="15"/>
      <c r="D10" s="45"/>
      <c r="E10" s="45"/>
      <c r="F10" s="45"/>
      <c r="G10" s="45"/>
      <c r="H10" s="45"/>
      <c r="I10" s="45"/>
    </row>
    <row r="11" spans="1:14" ht="30" customHeight="1" thickBot="1" x14ac:dyDescent="0.3">
      <c r="A11" s="48"/>
      <c r="B11" s="48"/>
      <c r="C11" s="17"/>
      <c r="D11" s="57"/>
      <c r="E11" s="57"/>
      <c r="F11" s="58"/>
      <c r="G11" s="58"/>
      <c r="H11" s="58"/>
      <c r="I11" s="56"/>
    </row>
    <row r="12" spans="1:14" ht="30" customHeight="1" thickBot="1" x14ac:dyDescent="0.3">
      <c r="A12" s="44"/>
      <c r="B12" s="44"/>
      <c r="C12" s="15"/>
      <c r="D12" s="45"/>
      <c r="E12" s="45"/>
      <c r="F12" s="45"/>
      <c r="G12" s="45"/>
      <c r="H12" s="45"/>
      <c r="I12" s="45"/>
    </row>
    <row r="13" spans="1:14" ht="30" customHeight="1" thickBot="1" x14ac:dyDescent="0.3">
      <c r="A13" s="48"/>
      <c r="B13" s="48"/>
      <c r="C13" s="17"/>
      <c r="D13" s="57"/>
      <c r="E13" s="57"/>
      <c r="F13" s="58"/>
      <c r="G13" s="58"/>
      <c r="H13" s="58"/>
      <c r="I13" s="56"/>
    </row>
    <row r="14" spans="1:14" ht="30" customHeight="1" thickBot="1" x14ac:dyDescent="0.3">
      <c r="A14" s="44"/>
      <c r="B14" s="44"/>
      <c r="C14" s="15"/>
      <c r="D14" s="45"/>
      <c r="E14" s="45"/>
      <c r="F14" s="45"/>
      <c r="G14" s="45"/>
      <c r="H14" s="45"/>
      <c r="I14" s="45"/>
    </row>
    <row r="15" spans="1:14" ht="30" customHeight="1" thickBot="1" x14ac:dyDescent="0.3">
      <c r="A15" s="48"/>
      <c r="B15" s="48"/>
      <c r="C15" s="17"/>
      <c r="D15" s="57"/>
      <c r="E15" s="57"/>
      <c r="F15" s="58"/>
      <c r="G15" s="58"/>
      <c r="H15" s="58"/>
      <c r="I15" s="56"/>
    </row>
    <row r="16" spans="1:14" ht="30" customHeight="1" thickBot="1" x14ac:dyDescent="0.3">
      <c r="A16" s="44"/>
      <c r="B16" s="44"/>
      <c r="C16" s="15"/>
      <c r="D16" s="45"/>
      <c r="E16" s="45"/>
      <c r="F16" s="45"/>
      <c r="G16" s="45"/>
      <c r="H16" s="45"/>
      <c r="I16" s="45"/>
    </row>
    <row r="17" spans="1:14" ht="30" customHeight="1" thickBot="1" x14ac:dyDescent="0.3">
      <c r="A17" s="48"/>
      <c r="B17" s="48"/>
      <c r="C17" s="17"/>
      <c r="D17" s="57"/>
      <c r="E17" s="57"/>
      <c r="F17" s="58"/>
      <c r="G17" s="58"/>
      <c r="H17" s="58"/>
      <c r="I17" s="56"/>
    </row>
    <row r="18" spans="1:14" ht="30" customHeight="1" thickBot="1" x14ac:dyDescent="0.3">
      <c r="A18" s="44"/>
      <c r="B18" s="44"/>
      <c r="C18" s="15"/>
      <c r="D18" s="45"/>
      <c r="E18" s="45"/>
      <c r="F18" s="45"/>
      <c r="G18" s="45"/>
      <c r="H18" s="45"/>
      <c r="I18" s="45"/>
      <c r="K18" s="93" t="s">
        <v>65</v>
      </c>
      <c r="L18" s="93"/>
      <c r="M18" s="93"/>
      <c r="N18" s="93"/>
    </row>
    <row r="19" spans="1:14" ht="30" customHeight="1" thickBot="1" x14ac:dyDescent="0.3">
      <c r="A19" s="48"/>
      <c r="B19" s="48"/>
      <c r="C19" s="17"/>
      <c r="D19" s="57"/>
      <c r="E19" s="57"/>
      <c r="F19" s="58"/>
      <c r="G19" s="58"/>
      <c r="H19" s="58"/>
      <c r="I19" s="56"/>
    </row>
    <row r="20" spans="1:14" ht="30" customHeight="1" thickBot="1" x14ac:dyDescent="0.3">
      <c r="A20" s="44"/>
      <c r="B20" s="44"/>
      <c r="C20" s="15"/>
      <c r="D20" s="45"/>
      <c r="E20" s="45"/>
      <c r="F20" s="45"/>
      <c r="G20" s="45"/>
      <c r="H20" s="45"/>
      <c r="I20" s="45"/>
    </row>
    <row r="21" spans="1:14" ht="30" customHeight="1" thickBot="1" x14ac:dyDescent="0.3">
      <c r="A21" s="105" t="s">
        <v>75</v>
      </c>
      <c r="B21" s="105"/>
      <c r="C21" s="105"/>
      <c r="D21" s="66">
        <f>D22+D23+D24</f>
        <v>4</v>
      </c>
      <c r="E21" s="66">
        <f t="shared" ref="E21:I21" si="0">E22+E23+E24</f>
        <v>4</v>
      </c>
      <c r="F21" s="66">
        <f t="shared" si="0"/>
        <v>4</v>
      </c>
      <c r="G21" s="66">
        <f t="shared" si="0"/>
        <v>4</v>
      </c>
      <c r="H21" s="66">
        <f t="shared" si="0"/>
        <v>4</v>
      </c>
      <c r="I21" s="66">
        <f t="shared" si="0"/>
        <v>4</v>
      </c>
    </row>
    <row r="22" spans="1:14" ht="36" customHeight="1" thickBot="1" x14ac:dyDescent="0.3">
      <c r="A22" s="98" t="s">
        <v>83</v>
      </c>
      <c r="B22" s="99"/>
      <c r="C22" s="99"/>
      <c r="D22" s="19">
        <f>COUNTIF(D5:D20, "=Requiere apoyo")</f>
        <v>1</v>
      </c>
      <c r="E22" s="19">
        <f>COUNTIF(E5:E20, "=Requiere apoyo")</f>
        <v>4</v>
      </c>
      <c r="F22" s="19">
        <f>COUNTIF(F5:F20, "=Requiere apoyo")</f>
        <v>1</v>
      </c>
      <c r="G22" s="19">
        <f>COUNTIF(G5:G20, "=Requiere apoyo")</f>
        <v>1</v>
      </c>
      <c r="H22" s="19">
        <f>COUNTIF(H5:H20, "=Sin Comunicación")</f>
        <v>1</v>
      </c>
      <c r="I22" s="19">
        <f>COUNTIF(I5:I20, "=Sin participación")</f>
        <v>1</v>
      </c>
    </row>
    <row r="23" spans="1:14" ht="36.75" customHeight="1" thickBot="1" x14ac:dyDescent="0.3">
      <c r="A23" s="94" t="s">
        <v>84</v>
      </c>
      <c r="B23" s="95"/>
      <c r="C23" s="95"/>
      <c r="D23" s="19">
        <f>COUNTIF(D5:D20, "=En desarrollo")</f>
        <v>2</v>
      </c>
      <c r="E23" s="19">
        <f>COUNTIF(E5:E20, "=En desarrollo")</f>
        <v>0</v>
      </c>
      <c r="F23" s="19">
        <f>COUNTIF(F5:F20, "=En desarrollo")</f>
        <v>1</v>
      </c>
      <c r="G23" s="19">
        <f>COUNTIF(G5:G20, "=En desarrollo")</f>
        <v>2</v>
      </c>
      <c r="H23" s="19">
        <f>COUNTIF(H5:H20, "=Esporádica")</f>
        <v>1</v>
      </c>
      <c r="I23" s="19">
        <f>COUNTIF(I5:I20, "=Poca Participación")</f>
        <v>2</v>
      </c>
    </row>
    <row r="24" spans="1:14" ht="35.25" customHeight="1" thickBot="1" x14ac:dyDescent="0.3">
      <c r="A24" s="96" t="s">
        <v>85</v>
      </c>
      <c r="B24" s="97"/>
      <c r="C24" s="97"/>
      <c r="D24" s="19">
        <f>COUNTIF(D5:D20, "=Nivel Esperado")</f>
        <v>1</v>
      </c>
      <c r="E24" s="19">
        <f>COUNTIF(E5:E20, "=Nivel Esperado")</f>
        <v>0</v>
      </c>
      <c r="F24" s="19">
        <f>COUNTIF(F5:F20, "=Nivel Esperado")</f>
        <v>2</v>
      </c>
      <c r="G24" s="19">
        <f>COUNTIF(G5:G20, "=Nivel Esperado")</f>
        <v>1</v>
      </c>
      <c r="H24" s="19">
        <f>COUNTIF(H5:H20, "=Frecuente")</f>
        <v>2</v>
      </c>
      <c r="I24" s="19">
        <f>COUNTIF(I5:I20, "=Mucha participación")</f>
        <v>1</v>
      </c>
    </row>
  </sheetData>
  <mergeCells count="9">
    <mergeCell ref="A3:A4"/>
    <mergeCell ref="B3:B4"/>
    <mergeCell ref="K18:N18"/>
    <mergeCell ref="A23:C23"/>
    <mergeCell ref="A24:C24"/>
    <mergeCell ref="A22:C22"/>
    <mergeCell ref="C3:C4"/>
    <mergeCell ref="D3:G3"/>
    <mergeCell ref="A21:C21"/>
  </mergeCells>
  <conditionalFormatting sqref="D5:G20 D21">
    <cfRule type="cellIs" dxfId="11" priority="10" operator="equal">
      <formula>"Nivel Esperado"</formula>
    </cfRule>
    <cfRule type="cellIs" dxfId="10" priority="11" operator="equal">
      <formula>"En desarrollo"</formula>
    </cfRule>
    <cfRule type="cellIs" dxfId="9" priority="12" operator="equal">
      <formula>"Requiere apoyo"</formula>
    </cfRule>
  </conditionalFormatting>
  <conditionalFormatting sqref="H5:H20">
    <cfRule type="cellIs" dxfId="8" priority="7" operator="equal">
      <formula>"Sin Comunicación"</formula>
    </cfRule>
    <cfRule type="cellIs" dxfId="7" priority="8" operator="equal">
      <formula>"Esporádica"</formula>
    </cfRule>
    <cfRule type="cellIs" dxfId="6" priority="9" operator="equal">
      <formula>"Frecuente"</formula>
    </cfRule>
  </conditionalFormatting>
  <conditionalFormatting sqref="I5:I20">
    <cfRule type="cellIs" dxfId="5" priority="4" operator="equal">
      <formula>"Mucha participación"</formula>
    </cfRule>
    <cfRule type="cellIs" dxfId="4" priority="5" operator="equal">
      <formula>"Poca Participación"</formula>
    </cfRule>
    <cfRule type="cellIs" dxfId="3" priority="6" operator="equal">
      <formula>"Sin participación"</formula>
    </cfRule>
  </conditionalFormatting>
  <conditionalFormatting sqref="E21:I21">
    <cfRule type="cellIs" dxfId="2" priority="1" operator="equal">
      <formula>"Nivel Esperado"</formula>
    </cfRule>
    <cfRule type="cellIs" dxfId="1" priority="2" operator="equal">
      <formula>"En desarrollo"</formula>
    </cfRule>
    <cfRule type="cellIs" dxfId="0" priority="3" operator="equal">
      <formula>"Requiere apoyo"</formula>
    </cfRule>
  </conditionalFormatting>
  <dataValidations count="3">
    <dataValidation type="list" allowBlank="1" showInputMessage="1" showErrorMessage="1" sqref="D5:G19">
      <formula1>$L$2:$L$4</formula1>
    </dataValidation>
    <dataValidation type="list" allowBlank="1" showInputMessage="1" showErrorMessage="1" sqref="H5:H20">
      <formula1>$M$2:$M$4</formula1>
    </dataValidation>
    <dataValidation type="list" allowBlank="1" showInputMessage="1" showErrorMessage="1" sqref="I5:I20">
      <formula1>$N$2:$N$4</formula1>
    </dataValidation>
  </dataValidations>
  <pageMargins left="0.70866141732283472" right="0.70866141732283472" top="0.74803149606299213" bottom="0.74803149606299213" header="0.31496062992125984" footer="0.31496062992125984"/>
  <pageSetup scale="5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2950"/>
    <pageSetUpPr fitToPage="1"/>
  </sheetPr>
  <dimension ref="A1:G52"/>
  <sheetViews>
    <sheetView zoomScale="85" zoomScaleNormal="85" workbookViewId="0">
      <selection activeCell="I44" sqref="I44"/>
    </sheetView>
  </sheetViews>
  <sheetFormatPr baseColWidth="10" defaultRowHeight="15" x14ac:dyDescent="0.25"/>
  <cols>
    <col min="1" max="1" width="24.5703125" customWidth="1"/>
    <col min="2" max="2" width="21.42578125" customWidth="1"/>
    <col min="3" max="3" width="23.7109375" customWidth="1"/>
    <col min="4" max="4" width="22.5703125" customWidth="1"/>
    <col min="5" max="5" width="25.140625" customWidth="1"/>
    <col min="6" max="6" width="32.140625" customWidth="1"/>
    <col min="7" max="7" width="33.7109375" customWidth="1"/>
  </cols>
  <sheetData>
    <row r="1" spans="1:6" ht="88.5" customHeight="1" x14ac:dyDescent="0.25"/>
    <row r="2" spans="1:6" ht="15.75" thickBot="1" x14ac:dyDescent="0.3"/>
    <row r="3" spans="1:6" ht="50.1" customHeight="1" thickBot="1" x14ac:dyDescent="0.3">
      <c r="A3" s="106" t="s">
        <v>18</v>
      </c>
      <c r="B3" s="102" t="s">
        <v>19</v>
      </c>
      <c r="C3" s="103"/>
      <c r="D3" s="103"/>
      <c r="E3" s="103"/>
      <c r="F3" s="104"/>
    </row>
    <row r="4" spans="1:6" ht="50.1" customHeight="1" thickBot="1" x14ac:dyDescent="0.3">
      <c r="A4" s="107"/>
      <c r="B4" s="3" t="s">
        <v>1</v>
      </c>
      <c r="C4" s="3" t="s">
        <v>2</v>
      </c>
      <c r="D4" s="3" t="s">
        <v>20</v>
      </c>
      <c r="E4" s="3" t="s">
        <v>4</v>
      </c>
      <c r="F4" s="4" t="s">
        <v>21</v>
      </c>
    </row>
    <row r="5" spans="1:6" ht="50.1" customHeight="1" thickBot="1" x14ac:dyDescent="0.3">
      <c r="A5" s="20" t="s">
        <v>89</v>
      </c>
      <c r="B5" s="2">
        <f>Calificaciones!D27</f>
        <v>4</v>
      </c>
      <c r="C5" s="2">
        <f>Calificaciones!E27</f>
        <v>4</v>
      </c>
      <c r="D5" s="2">
        <f>Calificaciones!F27</f>
        <v>4</v>
      </c>
      <c r="E5" s="2">
        <f>Calificaciones!G27</f>
        <v>4</v>
      </c>
      <c r="F5" s="2">
        <f>Calificaciones!H27</f>
        <v>4</v>
      </c>
    </row>
    <row r="6" spans="1:6" ht="45.75" thickBot="1" x14ac:dyDescent="0.3">
      <c r="A6" s="20" t="s">
        <v>90</v>
      </c>
      <c r="B6" s="2">
        <f>Calificaciones!D24</f>
        <v>2</v>
      </c>
      <c r="C6" s="2">
        <f>Calificaciones!E24</f>
        <v>3</v>
      </c>
      <c r="D6" s="2">
        <f>Calificaciones!F24</f>
        <v>2</v>
      </c>
      <c r="E6" s="2">
        <f>Calificaciones!G24</f>
        <v>0</v>
      </c>
      <c r="F6" s="2">
        <f>Calificaciones!H24</f>
        <v>2</v>
      </c>
    </row>
    <row r="7" spans="1:6" ht="36.75" customHeight="1" x14ac:dyDescent="0.25">
      <c r="A7" s="64" t="s">
        <v>88</v>
      </c>
      <c r="B7" s="65">
        <f>B5-B6</f>
        <v>2</v>
      </c>
      <c r="C7" s="65">
        <f>C5-C6</f>
        <v>1</v>
      </c>
      <c r="D7" s="65">
        <f>D5-D6</f>
        <v>2</v>
      </c>
      <c r="E7" s="65">
        <f>E5-E6</f>
        <v>4</v>
      </c>
      <c r="F7" s="65">
        <f>F5-F6</f>
        <v>2</v>
      </c>
    </row>
    <row r="27" spans="1:7" ht="15.75" thickBot="1" x14ac:dyDescent="0.3"/>
    <row r="28" spans="1:7" ht="50.1" customHeight="1" thickBot="1" x14ac:dyDescent="0.3">
      <c r="A28" s="108" t="s">
        <v>18</v>
      </c>
      <c r="B28" s="102" t="s">
        <v>52</v>
      </c>
      <c r="C28" s="103"/>
      <c r="D28" s="103"/>
      <c r="E28" s="104"/>
      <c r="F28" s="110" t="s">
        <v>64</v>
      </c>
      <c r="G28" s="111"/>
    </row>
    <row r="29" spans="1:7" ht="50.1" customHeight="1" thickBot="1" x14ac:dyDescent="0.3">
      <c r="A29" s="109"/>
      <c r="B29" s="3" t="s">
        <v>12</v>
      </c>
      <c r="C29" s="3" t="s">
        <v>13</v>
      </c>
      <c r="D29" s="3" t="s">
        <v>14</v>
      </c>
      <c r="E29" s="3" t="s">
        <v>15</v>
      </c>
      <c r="F29" s="18" t="s">
        <v>54</v>
      </c>
      <c r="G29" s="36" t="s">
        <v>87</v>
      </c>
    </row>
    <row r="30" spans="1:7" ht="50.1" customHeight="1" thickBot="1" x14ac:dyDescent="0.3">
      <c r="A30" s="20" t="s">
        <v>89</v>
      </c>
      <c r="B30" s="2">
        <f>Habilidades!D21</f>
        <v>4</v>
      </c>
      <c r="C30" s="2">
        <f>Habilidades!E21</f>
        <v>4</v>
      </c>
      <c r="D30" s="2">
        <f>Habilidades!F21</f>
        <v>4</v>
      </c>
      <c r="E30" s="2">
        <f>Habilidades!G21</f>
        <v>4</v>
      </c>
      <c r="F30" s="2">
        <f>Habilidades!H21</f>
        <v>4</v>
      </c>
      <c r="G30" s="2">
        <f>Habilidades!I21</f>
        <v>4</v>
      </c>
    </row>
    <row r="31" spans="1:7" ht="50.1" customHeight="1" thickBot="1" x14ac:dyDescent="0.3">
      <c r="A31" s="67" t="s">
        <v>58</v>
      </c>
      <c r="B31" s="2">
        <f>Habilidades!D22</f>
        <v>1</v>
      </c>
      <c r="C31" s="2">
        <f>Habilidades!E22</f>
        <v>4</v>
      </c>
      <c r="D31" s="2">
        <f>Habilidades!F22</f>
        <v>1</v>
      </c>
      <c r="E31" s="2">
        <f>Habilidades!G22</f>
        <v>1</v>
      </c>
      <c r="F31" s="2">
        <f>Habilidades!H22</f>
        <v>1</v>
      </c>
      <c r="G31" s="2">
        <f>Habilidades!I22</f>
        <v>1</v>
      </c>
    </row>
    <row r="32" spans="1:7" ht="34.5" customHeight="1" thickBot="1" x14ac:dyDescent="0.3">
      <c r="A32" s="20" t="s">
        <v>88</v>
      </c>
      <c r="B32" s="2">
        <f>B30-B31</f>
        <v>3</v>
      </c>
      <c r="C32" s="2">
        <f t="shared" ref="C32:G32" si="0">C30-C31</f>
        <v>0</v>
      </c>
      <c r="D32" s="2">
        <f t="shared" si="0"/>
        <v>3</v>
      </c>
      <c r="E32" s="2">
        <f t="shared" si="0"/>
        <v>3</v>
      </c>
      <c r="F32" s="2">
        <f t="shared" si="0"/>
        <v>3</v>
      </c>
      <c r="G32" s="2">
        <f t="shared" si="0"/>
        <v>3</v>
      </c>
    </row>
    <row r="52" ht="66" customHeight="1" x14ac:dyDescent="0.25"/>
  </sheetData>
  <mergeCells count="5">
    <mergeCell ref="A3:A4"/>
    <mergeCell ref="B3:F3"/>
    <mergeCell ref="A28:A29"/>
    <mergeCell ref="B28:E28"/>
    <mergeCell ref="F28:G28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12</vt:i4>
      </vt:variant>
    </vt:vector>
  </HeadingPairs>
  <TitlesOfParts>
    <vt:vector size="17" baseType="lpstr">
      <vt:lpstr>Portada</vt:lpstr>
      <vt:lpstr>Cuadro AutoEvaluación</vt:lpstr>
      <vt:lpstr>Calificaciones</vt:lpstr>
      <vt:lpstr>Habilidades</vt:lpstr>
      <vt:lpstr>Concentrado</vt:lpstr>
      <vt:lpstr>Calificaciones!_ftn1</vt:lpstr>
      <vt:lpstr>Calificaciones!_ftnref1</vt:lpstr>
      <vt:lpstr>Calificaciones!Área_de_impresión</vt:lpstr>
      <vt:lpstr>Concentrado!Área_de_impresión</vt:lpstr>
      <vt:lpstr>'Cuadro AutoEvaluación'!Área_de_impresión</vt:lpstr>
      <vt:lpstr>Habilidades!Área_de_impresión</vt:lpstr>
      <vt:lpstr>Portada!Área_de_impresión</vt:lpstr>
      <vt:lpstr>Nivel_Habilidad</vt:lpstr>
      <vt:lpstr>Calificaciones!Títulos_a_imprimir</vt:lpstr>
      <vt:lpstr>Concentrado!Títulos_a_imprimir</vt:lpstr>
      <vt:lpstr>'Cuadro AutoEvaluación'!Títulos_a_imprimir</vt:lpstr>
      <vt:lpstr>Habilidades!Títulos_a_imprimir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2020-09-24T03:49:59Z</cp:lastPrinted>
  <dcterms:created xsi:type="dcterms:W3CDTF">2020-09-23T04:05:04Z</dcterms:created>
  <dcterms:modified xsi:type="dcterms:W3CDTF">2020-09-24T05:23:22Z</dcterms:modified>
</cp:coreProperties>
</file>